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ORTAL_CRISTINA\PILONUL II\2025\iunie 20\"/>
    </mc:Choice>
  </mc:AlternateContent>
  <xr:revisionPtr revIDLastSave="0" documentId="13_ncr:1_{F955CA9B-977C-409F-83C0-959300C72409}" xr6:coauthVersionLast="47" xr6:coauthVersionMax="47" xr10:uidLastSave="{00000000-0000-0000-0000-000000000000}"/>
  <bookViews>
    <workbookView xWindow="-120" yWindow="-120" windowWidth="29040" windowHeight="15720" tabRatio="860" xr2:uid="{00000000-000D-0000-FFFF-FFFF00000000}"/>
  </bookViews>
  <sheets>
    <sheet name="k_total_tec_0425" sheetId="23" r:id="rId1"/>
    <sheet name="regularizati_0425" sheetId="31" r:id="rId2"/>
    <sheet name="evolutie_rp_0425" sheetId="1" r:id="rId3"/>
    <sheet name="sume_euro_0425" sheetId="15" r:id="rId4"/>
    <sheet name="sume_euro_0425_graf" sheetId="16" r:id="rId5"/>
    <sheet name="evolutie_contrib_0425" sheetId="25" r:id="rId6"/>
    <sheet name="part_fonduri_0425" sheetId="24" r:id="rId7"/>
    <sheet name="evolutie_rp_0425_graf" sheetId="13" r:id="rId8"/>
    <sheet name="evolutie_aleatorii_0425_graf" sheetId="14" r:id="rId9"/>
    <sheet name="participanti_judete_0425" sheetId="17" r:id="rId10"/>
    <sheet name="participanti_jud_dom_0425" sheetId="32" r:id="rId11"/>
    <sheet name="conturi_goale_0425" sheetId="30" r:id="rId12"/>
    <sheet name="rp_sexe_0425" sheetId="26" r:id="rId13"/>
    <sheet name="Sheet2" sheetId="34" r:id="rId14"/>
    <sheet name="rp_varste_sexe_0425" sheetId="28" r:id="rId15"/>
    <sheet name="Sheet3" sheetId="35" r:id="rId16"/>
  </sheets>
  <externalReferences>
    <externalReference r:id="rId17"/>
  </externalReferences>
  <definedNames>
    <definedName name="_xlnm.Print_Area" localSheetId="5">evolutie_contrib_0425!$B$2:$C$13</definedName>
    <definedName name="_xlnm.Print_Area" localSheetId="2">evolutie_rp_0425!$B$2:$C$12</definedName>
    <definedName name="_xlnm.Print_Area" localSheetId="0">k_total_tec_0425!$B$2:$K$16</definedName>
    <definedName name="_xlnm.Print_Area" localSheetId="6">part_fonduri_0425!$B$2:$M$12</definedName>
    <definedName name="_xlnm.Print_Area" localSheetId="9">participanti_judete_0425!$B$2:$E$48</definedName>
    <definedName name="_xlnm.Print_Area" localSheetId="12">rp_sexe_0425!$B$2:$F$12</definedName>
    <definedName name="_xlnm.Print_Area" localSheetId="14">rp_varste_sexe_0425!$B$2:$P$14</definedName>
    <definedName name="_xlnm.Print_Area" localSheetId="3">sume_euro_0425!$B$2:$H$13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1" l="1"/>
  <c r="F10" i="31"/>
  <c r="G12" i="25"/>
  <c r="G11" i="25"/>
  <c r="G10" i="25"/>
  <c r="G9" i="25"/>
  <c r="G8" i="25"/>
  <c r="G7" i="25"/>
  <c r="G6" i="25"/>
  <c r="H7" i="15"/>
  <c r="H8" i="15"/>
  <c r="H9" i="15"/>
  <c r="H10" i="15"/>
  <c r="H11" i="15"/>
  <c r="H12" i="15"/>
  <c r="H6" i="15"/>
  <c r="H13" i="15" s="1"/>
  <c r="G13" i="15"/>
  <c r="G12" i="1"/>
  <c r="G13" i="25"/>
  <c r="F12" i="25"/>
  <c r="F11" i="25"/>
  <c r="F10" i="25"/>
  <c r="F9" i="25"/>
  <c r="F8" i="25"/>
  <c r="F7" i="25"/>
  <c r="F6" i="25"/>
  <c r="F13" i="15"/>
  <c r="F13" i="25" s="1"/>
  <c r="F12" i="1"/>
  <c r="E12" i="25"/>
  <c r="E11" i="25"/>
  <c r="E10" i="25"/>
  <c r="E9" i="25"/>
  <c r="E8" i="25"/>
  <c r="E7" i="25"/>
  <c r="E6" i="25"/>
  <c r="E13" i="15"/>
  <c r="E12" i="1"/>
  <c r="E13" i="25" s="1"/>
  <c r="D12" i="25"/>
  <c r="D11" i="25"/>
  <c r="D10" i="25"/>
  <c r="D9" i="25"/>
  <c r="D8" i="25"/>
  <c r="D7" i="25"/>
  <c r="D6" i="25"/>
  <c r="D13" i="15"/>
  <c r="D12" i="1"/>
  <c r="D13" i="25" s="1"/>
  <c r="D7" i="26"/>
  <c r="D48" i="17"/>
  <c r="E26" i="17" s="1"/>
  <c r="F7" i="31"/>
  <c r="F8" i="31"/>
  <c r="F9" i="31"/>
  <c r="F11" i="31"/>
  <c r="F12" i="31"/>
  <c r="F6" i="31"/>
  <c r="G13" i="31"/>
  <c r="H10" i="31" s="1"/>
  <c r="I8" i="31"/>
  <c r="E7" i="28"/>
  <c r="D7" i="28"/>
  <c r="F7" i="28"/>
  <c r="G7" i="28"/>
  <c r="G8" i="28"/>
  <c r="G9" i="28"/>
  <c r="G10" i="28"/>
  <c r="G11" i="28"/>
  <c r="G12" i="28"/>
  <c r="G13" i="28"/>
  <c r="H7" i="28"/>
  <c r="E8" i="28"/>
  <c r="F8" i="28"/>
  <c r="H8" i="28"/>
  <c r="E9" i="28"/>
  <c r="F9" i="28"/>
  <c r="D9" i="28" s="1"/>
  <c r="H9" i="28"/>
  <c r="E10" i="28"/>
  <c r="F10" i="28"/>
  <c r="D10" i="28" s="1"/>
  <c r="H10" i="28"/>
  <c r="E11" i="28"/>
  <c r="F11" i="28"/>
  <c r="H11" i="28"/>
  <c r="E12" i="28"/>
  <c r="F12" i="28"/>
  <c r="H12" i="28"/>
  <c r="E13" i="28"/>
  <c r="F13" i="28"/>
  <c r="H13" i="28"/>
  <c r="M5" i="24"/>
  <c r="M6" i="24"/>
  <c r="M7" i="24"/>
  <c r="M8" i="24"/>
  <c r="M9" i="24"/>
  <c r="M10" i="24"/>
  <c r="M11" i="24"/>
  <c r="D53" i="32"/>
  <c r="J12" i="24"/>
  <c r="L12" i="24"/>
  <c r="K12" i="24"/>
  <c r="F13" i="23"/>
  <c r="K14" i="28"/>
  <c r="O14" i="28"/>
  <c r="K7" i="23"/>
  <c r="K8" i="23"/>
  <c r="K9" i="23"/>
  <c r="K10" i="23"/>
  <c r="K11" i="23"/>
  <c r="K12" i="23"/>
  <c r="K6" i="23"/>
  <c r="K13" i="23" s="1"/>
  <c r="I6" i="23"/>
  <c r="I7" i="23"/>
  <c r="I8" i="23"/>
  <c r="I9" i="23"/>
  <c r="I10" i="23"/>
  <c r="I11" i="23"/>
  <c r="I12" i="23"/>
  <c r="B6" i="26"/>
  <c r="D12" i="24"/>
  <c r="E13" i="23"/>
  <c r="D13" i="23"/>
  <c r="D11" i="26"/>
  <c r="D10" i="26"/>
  <c r="D9" i="26"/>
  <c r="D8" i="26"/>
  <c r="D6" i="26"/>
  <c r="D5" i="26"/>
  <c r="E12" i="26"/>
  <c r="F12" i="26"/>
  <c r="K13" i="31"/>
  <c r="J13" i="31"/>
  <c r="D13" i="31"/>
  <c r="E13" i="31"/>
  <c r="F13" i="31"/>
  <c r="I12" i="31"/>
  <c r="C11"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C12" i="25"/>
  <c r="C11" i="25"/>
  <c r="C10" i="25"/>
  <c r="C9" i="25"/>
  <c r="C8" i="25"/>
  <c r="C7" i="25"/>
  <c r="C6" i="25"/>
  <c r="B6" i="25"/>
  <c r="C12" i="15"/>
  <c r="C11" i="15"/>
  <c r="C10" i="15"/>
  <c r="C9" i="15"/>
  <c r="C8" i="15"/>
  <c r="C7" i="15"/>
  <c r="C6" i="15"/>
  <c r="B6" i="15"/>
  <c r="B5" i="1"/>
  <c r="C11" i="1"/>
  <c r="C10" i="1"/>
  <c r="C9" i="1"/>
  <c r="C8" i="1"/>
  <c r="C7" i="1"/>
  <c r="C6" i="1"/>
  <c r="C5" i="1"/>
  <c r="E12" i="24"/>
  <c r="F12" i="24"/>
  <c r="G12" i="24"/>
  <c r="H12" i="24"/>
  <c r="I12" i="24"/>
  <c r="I14" i="28"/>
  <c r="J14" i="28"/>
  <c r="L14" i="28"/>
  <c r="M14" i="28"/>
  <c r="N14" i="28"/>
  <c r="P14" i="28"/>
  <c r="E47" i="17"/>
  <c r="B7" i="25"/>
  <c r="B6" i="24"/>
  <c r="B6" i="1"/>
  <c r="B7" i="15"/>
  <c r="B8" i="28"/>
  <c r="B8" i="25"/>
  <c r="B7" i="24"/>
  <c r="B7" i="26"/>
  <c r="B9" i="28"/>
  <c r="B8" i="15"/>
  <c r="B7" i="1"/>
  <c r="B9" i="25"/>
  <c r="B9" i="15"/>
  <c r="B10" i="28"/>
  <c r="B8" i="24"/>
  <c r="B8" i="1"/>
  <c r="B8" i="26"/>
  <c r="B10" i="25"/>
  <c r="B9" i="26"/>
  <c r="B10" i="15"/>
  <c r="B11" i="28"/>
  <c r="B9" i="24"/>
  <c r="B9" i="1"/>
  <c r="B12" i="28"/>
  <c r="B11" i="25"/>
  <c r="B11" i="15"/>
  <c r="B10" i="24"/>
  <c r="B10" i="1"/>
  <c r="B10" i="26"/>
  <c r="B12" i="15"/>
  <c r="B11" i="24"/>
  <c r="B13" i="28"/>
  <c r="B11" i="26"/>
  <c r="B12" i="25"/>
  <c r="B11" i="1"/>
  <c r="E27" i="17"/>
  <c r="E13" i="17"/>
  <c r="E16" i="17"/>
  <c r="H13" i="31"/>
  <c r="D12" i="28" l="1"/>
  <c r="F14" i="28"/>
  <c r="E14" i="28"/>
  <c r="D8" i="28"/>
  <c r="D13" i="28"/>
  <c r="D11" i="28"/>
  <c r="H14" i="28"/>
  <c r="G14" i="28"/>
  <c r="D14" i="28"/>
  <c r="D12" i="26"/>
  <c r="E32" i="17"/>
  <c r="E48" i="17"/>
  <c r="E5" i="17"/>
  <c r="E22" i="17"/>
  <c r="E8" i="17"/>
  <c r="E37" i="17"/>
  <c r="E7" i="17"/>
  <c r="E24" i="17"/>
  <c r="E11" i="17"/>
  <c r="E38" i="17"/>
  <c r="E17" i="17"/>
  <c r="E29" i="17"/>
  <c r="E43" i="17"/>
  <c r="E40" i="17"/>
  <c r="E30" i="17"/>
  <c r="E45" i="17"/>
  <c r="E9" i="17"/>
  <c r="E14" i="17"/>
  <c r="E31" i="17"/>
  <c r="E23" i="17"/>
  <c r="E18" i="17"/>
  <c r="E10" i="17"/>
  <c r="E12" i="17"/>
  <c r="E20" i="17"/>
  <c r="E15" i="17"/>
  <c r="E25" i="17"/>
  <c r="E46" i="17"/>
  <c r="E33" i="17"/>
  <c r="E34" i="17"/>
  <c r="E6" i="17"/>
  <c r="E41" i="17"/>
  <c r="E35" i="17"/>
  <c r="E21" i="17"/>
  <c r="E19" i="17"/>
  <c r="E42" i="17"/>
  <c r="E39" i="17"/>
  <c r="E28" i="17"/>
  <c r="E44" i="17"/>
  <c r="E36" i="17"/>
  <c r="M12" i="24"/>
  <c r="H12" i="31"/>
  <c r="H8" i="31"/>
  <c r="H7" i="31"/>
  <c r="I13" i="31"/>
  <c r="H6" i="31"/>
  <c r="H11" i="31"/>
  <c r="H9" i="31"/>
  <c r="I13" i="23"/>
</calcChain>
</file>

<file path=xl/sharedStrings.xml><?xml version="1.0" encoding="utf-8"?>
<sst xmlns="http://schemas.openxmlformats.org/spreadsheetml/2006/main" count="362" uniqueCount="206">
  <si>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</si>
  <si>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</si>
  <si>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</si>
  <si>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</si>
  <si>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</si>
  <si>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</si>
  <si>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</si>
  <si>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</si>
  <si>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</si>
  <si>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</si>
  <si>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</si>
  <si>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</si>
  <si>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</si>
  <si>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</si>
  <si>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</si>
  <si>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</si>
  <si>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</si>
  <si>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</si>
  <si>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</si>
  <si>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</si>
  <si>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</si>
  <si>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</si>
  <si>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</si>
  <si>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</si>
  <si>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</si>
  <si>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</si>
  <si>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</si>
  <si>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</si>
  <si>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</si>
  <si>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</si>
  <si>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</si>
  <si>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</si>
  <si>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</si>
  <si>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</si>
  <si>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</si>
  <si>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</si>
  <si>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</si>
  <si>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</si>
  <si>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</si>
  <si>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</si>
  <si>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</si>
  <si>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</si>
  <si>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</si>
  <si>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</si>
  <si>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</si>
  <si>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</si>
  <si>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</si>
  <si>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</si>
  <si>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</si>
  <si>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</si>
  <si>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</si>
  <si>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</si>
  <si>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</si>
  <si>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</si>
  <si>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</si>
  <si>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</si>
  <si>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</si>
  <si>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</si>
  <si>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</si>
  <si>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</si>
  <si>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</si>
  <si>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</si>
  <si>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</si>
  <si>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</si>
  <si>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</si>
  <si>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</si>
  <si>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</si>
  <si>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</si>
  <si>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</si>
  <si>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</si>
  <si>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</si>
  <si>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</si>
  <si>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</si>
  <si>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</si>
  <si>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</si>
  <si>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</si>
  <si>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</si>
  <si>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</si>
  <si>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</si>
  <si>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</si>
  <si>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</si>
  <si>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</si>
  <si>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</si>
  <si>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</si>
  <si>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</si>
  <si>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</si>
  <si>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</si>
  <si>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</si>
  <si>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</si>
  <si>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</si>
  <si>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</si>
  <si>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</si>
  <si>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</si>
  <si>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</si>
  <si>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</si>
  <si>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</si>
  <si>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</si>
  <si>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</si>
  <si>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</si>
  <si>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</si>
  <si>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</si>
  <si>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</si>
  <si>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</si>
  <si>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</si>
  <si>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</si>
  <si>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</si>
  <si>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</si>
  <si>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</si>
  <si>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</si>
  <si>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</si>
  <si>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</si>
  <si>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</si>
  <si>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</si>
  <si>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</si>
  <si>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</si>
  <si>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</si>
  <si>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</si>
  <si>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</si>
  <si>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</si>
  <si>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</si>
  <si>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</si>
  <si>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</si>
  <si>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</si>
  <si>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</si>
  <si>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</si>
  <si>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</si>
  <si>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</si>
  <si>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</si>
  <si>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</si>
  <si>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</si>
  <si>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</si>
  <si>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</si>
  <si>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</si>
  <si>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</si>
  <si>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</si>
  <si>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</si>
  <si>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</si>
  <si>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</si>
  <si>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</si>
  <si>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</si>
  <si>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</si>
  <si>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</si>
  <si>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</si>
  <si>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</si>
  <si>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</si>
  <si>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</si>
  <si>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</si>
  <si>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</si>
  <si>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</si>
  <si>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</si>
  <si>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</si>
  <si>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</si>
  <si>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</si>
  <si>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</si>
  <si>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</si>
  <si>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</si>
  <si>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</si>
  <si>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IANUARIE 2025</t>
  </si>
  <si>
    <t>IANUARIE  2025</t>
  </si>
  <si>
    <t>ianuarie 2025</t>
  </si>
  <si>
    <t>Ianuarie 2025</t>
  </si>
  <si>
    <t xml:space="preserve">1Euro 4,9774 BNR 18/03/2025)              </t>
  </si>
  <si>
    <t>FEBRUARIE 2025</t>
  </si>
  <si>
    <t>FEBRUARIE  2025</t>
  </si>
  <si>
    <t>februarie 2025</t>
  </si>
  <si>
    <t xml:space="preserve">1Euro 4,9775 BNR 16/04/2025)              </t>
  </si>
  <si>
    <t>Februarie 2025</t>
  </si>
  <si>
    <t>Martie 2025</t>
  </si>
  <si>
    <t>MARTIE 2025</t>
  </si>
  <si>
    <t>martie 2025</t>
  </si>
  <si>
    <t xml:space="preserve">1Euro 5,1033 BNR 16/05/2025)              </t>
  </si>
  <si>
    <t>APRILIE 2025</t>
  </si>
  <si>
    <t>Aprilie 2025</t>
  </si>
  <si>
    <t>Numar participanti in Registrul Participantilor la luna de referinta  MARTIE 2025</t>
  </si>
  <si>
    <t>Transferuri validate catre alte fonduri la luna de referinta APRILIE 2025</t>
  </si>
  <si>
    <t>Transferuri validate de la alte fonduri la luna de referinta APRILIE 2025</t>
  </si>
  <si>
    <t>Acte aderare validate pentru luna de referinta APRILIE 2025</t>
  </si>
  <si>
    <t>Asigurati repartizati aleatoriu la luna de referinta APRILIE 2025</t>
  </si>
  <si>
    <t>Numar participanti in Registrul participantilor dupa repartizarea aleatorie la luna de referinta   APRILIE 2025</t>
  </si>
  <si>
    <t>Numar de participanti pentru care se fac viramente in luna de referinta APRILIE 2025</t>
  </si>
  <si>
    <t>aprilie 2025</t>
  </si>
  <si>
    <t>(BNR 18/06/2025)</t>
  </si>
  <si>
    <t xml:space="preserve">1Euro 5,0325 BNR 18/06/2025)              </t>
  </si>
  <si>
    <t>Situatie centralizatoare
privind numarul participantilor si contributiile virate la fondurile de pensii administrate privat
aferente lunii de referinta APRILIE 2025</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</si>
  <si>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</si>
  <si>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</si>
  <si>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</si>
  <si>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</si>
  <si>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</si>
  <si>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APRILIE 2025</t>
  </si>
  <si>
    <t>Situatie centralizatoare                
privind valoarea in Euro a viramentelor catre fondurile de pensii administrate privat 
aferente lunilor de referinta 
IANUARIE 2024 - APRILIE 2025</t>
  </si>
  <si>
    <t xml:space="preserve">1Euro 4,9774 
BNR (18/03/2025)              </t>
  </si>
  <si>
    <t xml:space="preserve">1Euro 4,9775 
BNR (16/04/2025)              </t>
  </si>
  <si>
    <t xml:space="preserve">1Euro 5,1033 
BNR (16/05/2025)              </t>
  </si>
  <si>
    <t xml:space="preserve">1Euro 5,0325 
BNR (18/06/2025)              </t>
  </si>
  <si>
    <t>Situatie centralizatoare               
privind evolutia contributiei medii in Euro la pilonul II a participantilor pana la luna de referinta 
APRILIE 2025</t>
  </si>
  <si>
    <t xml:space="preserve">1Euro 4,9774 
BNR 18/03/2025)              </t>
  </si>
  <si>
    <t xml:space="preserve">1Euro 4,9775 
BNR 16/04/2025)              </t>
  </si>
  <si>
    <t xml:space="preserve">1Euro 5,1033 
BNR 16/05/2025)              </t>
  </si>
  <si>
    <t xml:space="preserve">1Euro 5,0325 
BNR 18/06/2025)              </t>
  </si>
  <si>
    <t>Situatie centralizatoare               
privind evolutia contributiei medii in Euro la pilonul II a participantilor pana la luna de referinta
 APRILIE 2025</t>
  </si>
  <si>
    <t>Situatie centralizatoare           
privind repartizarea participantilor dupa judetul 
angajatorului la luna de referinta 
APRILIE 2025</t>
  </si>
  <si>
    <t>Situatie centralizatoare privind repartizarea participantilor
 dupa judetul de domiciliu pentru care se fac viramente 
la luna de referinta 
APRILIE 2025</t>
  </si>
  <si>
    <t>Situatie centralizatoare privind numarul de participanti  
care nu figurează cu declaraţii depuse 
in sistemul public de pensii</t>
  </si>
  <si>
    <t>Situatie centralizatoare    
privind repartizarea pe sexe a participantilor    
aferente lunii de referinta 
APRILIE 2025</t>
  </si>
  <si>
    <t>Situatie centralizatoare              
privind repartizarea pe sexe si varste a participantilor              
aferente lunii de referinta 
APRILIE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</si>
</sst>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charset val="238"/>
    </font>
    <font>
      <sz val="10"/>
      <name val="Arial"/>
      <charset val="238"/>
    </font>
    <font>
      <b/>
      <sz val="12"/>
      <name val="Arial"/>
      <family val="2"/>
    </font>
    <font>
      <sz val="12"/>
      <name val="Arial"/>
      <family val="2"/>
    </font>
    <font>
      <sz val="12"/>
      <name val="Arial"/>
      <family val="2"/>
    </font>
    <font>
      <b/>
      <sz val="14"/>
      <name val="Arial"/>
      <family val="2"/>
    </font>
    <font>
      <sz val="14"/>
      <name val="Arial"/>
      <family val="2"/>
    </font>
    <font>
      <sz val="10"/>
      <name val="Arial"/>
      <family val="2"/>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4">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3" fontId="10" fillId="0" borderId="0" xfId="0" applyNumberFormat="1" applyFont="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12" fillId="0" borderId="5" xfId="0" applyFont="1" applyBorder="1"/>
    <xf numFmtId="0" fontId="12" fillId="0" borderId="8" xfId="0" applyFont="1" applyBorder="1"/>
    <xf numFmtId="17" fontId="12" fillId="24" borderId="6" xfId="0" quotePrefix="1" applyNumberFormat="1" applyFont="1" applyFill="1" applyBorder="1" applyAlignment="1">
      <alignment horizontal="center" vertical="center" wrapText="1"/>
    </xf>
    <xf numFmtId="17" fontId="12" fillId="24" borderId="7" xfId="0" quotePrefix="1" applyNumberFormat="1" applyFont="1" applyFill="1" applyBorder="1" applyAlignment="1">
      <alignment horizontal="center" vertical="center" wrapText="1"/>
    </xf>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5"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10" xfId="25" applyNumberFormat="1" applyFont="1" applyFill="1" applyBorder="1"/>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0" fontId="12" fillId="25" borderId="2" xfId="26" applyFont="1" applyFill="1" applyBorder="1" applyAlignment="1">
      <alignment horizontal="left"/>
    </xf>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3" xfId="0"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19" fillId="24" borderId="4" xfId="0" applyFont="1" applyFill="1" applyBorder="1" applyAlignment="1">
      <alignment horizontal="center" vertical="center" wrapText="1"/>
    </xf>
    <xf numFmtId="0" fontId="7" fillId="0" borderId="0" xfId="0" applyNumberFormat="1" applyFont="1" applyAlignment="1">
      <alignment horizontal="left" vertical="top" wrapText="1"/>
    </xf>
    <xf numFmtId="0" fontId="19" fillId="24" borderId="2"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12" fillId="24" borderId="5" xfId="26" applyFont="1" applyFill="1" applyBorder="1" applyAlignment="1">
      <alignment horizontal="center" wrapText="1"/>
    </xf>
    <xf numFmtId="0" fontId="12" fillId="24" borderId="7" xfId="26" applyFont="1" applyFill="1" applyBorder="1" applyAlignment="1">
      <alignment horizont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xf numFmtId="0" fontId="0" fillId="23" borderId="0" xfId="0" applyFill="1" applyBorder="1"/>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Repartizarea pe sexe a participantilor
la luna de referinta </a:t>
            </a:r>
          </a:p>
          <a:p>
            <a:pPr>
              <a:defRPr sz="1050"/>
            </a:pPr>
            <a:r>
              <a:rPr lang="en-GB" sz="1050"/>
              <a:t>APRILIE 2025
</a:t>
            </a:r>
          </a:p>
        </c:rich>
      </c:tx>
      <c:layout>
        <c:manualLayout>
          <c:xMode val="edge"/>
          <c:yMode val="edge"/>
          <c:x val="0.37415722194389561"/>
          <c:y val="4.4189799804436207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094339622641509"/>
          <c:y val="0.38336052202283849"/>
          <c:w val="0.62708102108768038"/>
          <c:h val="0.36541598694942906"/>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1474-4BEE-8BA1-1902FAA1101A}"/>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1474-4BEE-8BA1-1902FAA1101A}"/>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1474-4BEE-8BA1-1902FAA1101A}"/>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474-4BEE-8BA1-1902FAA1101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rp_sexe_0425!$E$4:$F$4</c:f>
              <c:strCache>
                <c:ptCount val="2"/>
                <c:pt idx="0">
                  <c:v>femei</c:v>
                </c:pt>
                <c:pt idx="1">
                  <c:v>barbati</c:v>
                </c:pt>
              </c:strCache>
            </c:strRef>
          </c:cat>
          <c:val>
            <c:numRef>
              <c:f>rp_sexe_0425!$E$12:$F$12</c:f>
              <c:numCache>
                <c:formatCode>#,##0</c:formatCode>
                <c:ptCount val="2"/>
                <c:pt idx="0">
                  <c:v>4005078</c:v>
                </c:pt>
                <c:pt idx="1">
                  <c:v>4361162</c:v>
                </c:pt>
              </c:numCache>
            </c:numRef>
          </c:val>
          <c:extLst>
            <c:ext xmlns:c16="http://schemas.microsoft.com/office/drawing/2014/chart" uri="{C3380CC4-5D6E-409C-BE32-E72D297353CC}">
              <c16:uniqueId val="{00000002-1474-4BEE-8BA1-1902FAA1101A}"/>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12700"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Situatie centralizatoare privind repartizarea </a:t>
            </a:r>
          </a:p>
          <a:p>
            <a:pPr>
              <a:defRPr sz="1050"/>
            </a:pPr>
            <a:r>
              <a:rPr lang="en-GB" sz="1050"/>
              <a:t>pe sexe si categorii de varsta a participantilor </a:t>
            </a:r>
          </a:p>
          <a:p>
            <a:pPr>
              <a:defRPr sz="1050"/>
            </a:pPr>
            <a:r>
              <a:rPr lang="en-GB" sz="1050"/>
              <a:t>aferente lunii de referinta </a:t>
            </a:r>
          </a:p>
          <a:p>
            <a:pPr>
              <a:defRPr sz="1050"/>
            </a:pPr>
            <a:r>
              <a:rPr lang="en-GB" sz="1050"/>
              <a:t>APRILIE 2025
</a:t>
            </a:r>
          </a:p>
        </c:rich>
      </c:tx>
      <c:layout>
        <c:manualLayout>
          <c:xMode val="edge"/>
          <c:yMode val="edge"/>
          <c:x val="0.32099466558276857"/>
          <c:y val="4.999433894292625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rp_varste_sexe_0425!$E$5:$H$5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7414764330929222"/>
                  <c:y val="-3.5771087437599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5F-409A-B8B1-F4599CA84310}"/>
                </c:ext>
              </c:extLst>
            </c:dLbl>
            <c:dLbl>
              <c:idx val="1"/>
              <c:layout>
                <c:manualLayout>
                  <c:x val="-0.33757465190800728"/>
                  <c:y val="-3.56193711080233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5F-409A-B8B1-F4599CA84310}"/>
                </c:ext>
              </c:extLst>
            </c:dLbl>
            <c:dLbl>
              <c:idx val="2"/>
              <c:layout>
                <c:manualLayout>
                  <c:x val="-0.45258594776493277"/>
                  <c:y val="-3.69152385363595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5F-409A-B8B1-F4599CA84310}"/>
                </c:ext>
              </c:extLst>
            </c:dLbl>
            <c:dLbl>
              <c:idx val="3"/>
              <c:layout>
                <c:manualLayout>
                  <c:x val="-0.5080125908631169"/>
                  <c:y val="-2.7123668364983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5F-409A-B8B1-F4599CA8431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rp_varste_sexe_0425!$E$5:$H$5</c:f>
              <c:strCache>
                <c:ptCount val="4"/>
                <c:pt idx="0">
                  <c:v>15-25 ani</c:v>
                </c:pt>
                <c:pt idx="1">
                  <c:v>25-35 ani</c:v>
                </c:pt>
                <c:pt idx="2">
                  <c:v>35-45 ani</c:v>
                </c:pt>
                <c:pt idx="3">
                  <c:v>peste 45 de ani</c:v>
                </c:pt>
              </c:strCache>
            </c:strRef>
          </c:cat>
          <c:val>
            <c:numRef>
              <c:f>rp_varste_sexe_0425!$E$14:$H$14</c:f>
              <c:numCache>
                <c:formatCode>#,##0</c:formatCode>
                <c:ptCount val="4"/>
                <c:pt idx="0">
                  <c:v>662028</c:v>
                </c:pt>
                <c:pt idx="1">
                  <c:v>1912851</c:v>
                </c:pt>
                <c:pt idx="2">
                  <c:v>2839684</c:v>
                </c:pt>
                <c:pt idx="3">
                  <c:v>2951677</c:v>
                </c:pt>
              </c:numCache>
            </c:numRef>
          </c:val>
          <c:extLst>
            <c:ext xmlns:c16="http://schemas.microsoft.com/office/drawing/2014/chart" uri="{C3380CC4-5D6E-409C-BE32-E72D297353CC}">
              <c16:uniqueId val="{00000004-5D5F-409A-B8B1-F4599CA84310}"/>
            </c:ext>
          </c:extLst>
        </c:ser>
        <c:dLbls>
          <c:showLegendKey val="0"/>
          <c:showVal val="0"/>
          <c:showCatName val="0"/>
          <c:showSerName val="0"/>
          <c:showPercent val="0"/>
          <c:showBubbleSize val="0"/>
        </c:dLbls>
        <c:gapWidth val="150"/>
        <c:shape val="box"/>
        <c:axId val="1042143552"/>
        <c:axId val="1"/>
        <c:axId val="0"/>
      </c:bar3DChart>
      <c:catAx>
        <c:axId val="1042143552"/>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042143552"/>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115</xdr:colOff>
      <xdr:row>27</xdr:row>
      <xdr:rowOff>2172</xdr:rowOff>
    </xdr:to>
    <xdr:pic>
      <xdr:nvPicPr>
        <xdr:cNvPr id="2" name="Picture 1">
          <a:extLst>
            <a:ext uri="{FF2B5EF4-FFF2-40B4-BE49-F238E27FC236}">
              <a16:creationId xmlns:a16="http://schemas.microsoft.com/office/drawing/2014/main" id="{C6934C2F-FB9C-4774-9997-AB9A0EA03D4D}"/>
            </a:ext>
          </a:extLst>
        </xdr:cNvPr>
        <xdr:cNvPicPr>
          <a:picLocks noChangeAspect="1"/>
        </xdr:cNvPicPr>
      </xdr:nvPicPr>
      <xdr:blipFill>
        <a:blip xmlns:r="http://schemas.openxmlformats.org/officeDocument/2006/relationships" r:embed="rId1"/>
        <a:stretch>
          <a:fillRect/>
        </a:stretch>
      </xdr:blipFill>
      <xdr:spPr>
        <a:xfrm>
          <a:off x="609600" y="1724025"/>
          <a:ext cx="5724640" cy="3078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480580</xdr:colOff>
      <xdr:row>23</xdr:row>
      <xdr:rowOff>81427</xdr:rowOff>
    </xdr:to>
    <xdr:pic>
      <xdr:nvPicPr>
        <xdr:cNvPr id="2" name="Picture 1">
          <a:extLst>
            <a:ext uri="{FF2B5EF4-FFF2-40B4-BE49-F238E27FC236}">
              <a16:creationId xmlns:a16="http://schemas.microsoft.com/office/drawing/2014/main" id="{C925EE5C-D37A-4B6B-9994-9AAE83D192D1}"/>
            </a:ext>
          </a:extLst>
        </xdr:cNvPr>
        <xdr:cNvPicPr>
          <a:picLocks noChangeAspect="1"/>
        </xdr:cNvPicPr>
      </xdr:nvPicPr>
      <xdr:blipFill>
        <a:blip xmlns:r="http://schemas.openxmlformats.org/officeDocument/2006/relationships" r:embed="rId1"/>
        <a:stretch>
          <a:fillRect/>
        </a:stretch>
      </xdr:blipFill>
      <xdr:spPr>
        <a:xfrm>
          <a:off x="609600" y="695325"/>
          <a:ext cx="6005080" cy="3158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358663</xdr:colOff>
      <xdr:row>23</xdr:row>
      <xdr:rowOff>148489</xdr:rowOff>
    </xdr:to>
    <xdr:pic>
      <xdr:nvPicPr>
        <xdr:cNvPr id="2" name="Picture 1">
          <a:extLst>
            <a:ext uri="{FF2B5EF4-FFF2-40B4-BE49-F238E27FC236}">
              <a16:creationId xmlns:a16="http://schemas.microsoft.com/office/drawing/2014/main" id="{D8B9F6AA-8104-4516-BC2D-ABA238832B59}"/>
            </a:ext>
          </a:extLst>
        </xdr:cNvPr>
        <xdr:cNvPicPr>
          <a:picLocks noChangeAspect="1"/>
        </xdr:cNvPicPr>
      </xdr:nvPicPr>
      <xdr:blipFill>
        <a:blip xmlns:r="http://schemas.openxmlformats.org/officeDocument/2006/relationships" r:embed="rId1"/>
        <a:stretch>
          <a:fillRect/>
        </a:stretch>
      </xdr:blipFill>
      <xdr:spPr>
        <a:xfrm>
          <a:off x="609600" y="523875"/>
          <a:ext cx="6035563" cy="32250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1875974" name="Chart 1">
          <a:extLst>
            <a:ext uri="{FF2B5EF4-FFF2-40B4-BE49-F238E27FC236}">
              <a16:creationId xmlns:a16="http://schemas.microsoft.com/office/drawing/2014/main" id="{FF2066C9-DB1C-4559-8594-0B2C9397948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0</xdr:rowOff>
    </xdr:to>
    <xdr:graphicFrame macro="">
      <xdr:nvGraphicFramePr>
        <xdr:cNvPr id="1887236" name="Chart 1">
          <a:extLst>
            <a:ext uri="{FF2B5EF4-FFF2-40B4-BE49-F238E27FC236}">
              <a16:creationId xmlns:a16="http://schemas.microsoft.com/office/drawing/2014/main" id="{292033CD-E15E-46C6-99B1-D728B173F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F27" sqref="F27"/>
    </sheetView>
  </sheetViews>
  <sheetFormatPr defaultRowHeight="12.75" x14ac:dyDescent="0.2"/>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42.75" customHeight="1" x14ac:dyDescent="0.2">
      <c r="B2" s="95" t="s">
        <v>183</v>
      </c>
      <c r="C2" s="96"/>
      <c r="D2" s="96"/>
      <c r="E2" s="96"/>
      <c r="F2" s="96"/>
      <c r="G2" s="96"/>
      <c r="H2" s="96"/>
      <c r="I2" s="96"/>
      <c r="J2" s="96"/>
      <c r="K2" s="97"/>
    </row>
    <row r="3" spans="2:11" s="5" customFormat="1" ht="76.5" customHeight="1" x14ac:dyDescent="0.2">
      <c r="B3" s="94" t="s">
        <v>45</v>
      </c>
      <c r="C3" s="93" t="s">
        <v>29</v>
      </c>
      <c r="D3" s="93" t="s">
        <v>139</v>
      </c>
      <c r="E3" s="93" t="s">
        <v>154</v>
      </c>
      <c r="F3" s="93" t="s">
        <v>155</v>
      </c>
      <c r="G3" s="93"/>
      <c r="H3" s="93"/>
      <c r="I3" s="93" t="s">
        <v>156</v>
      </c>
      <c r="J3" s="98" t="s">
        <v>0</v>
      </c>
      <c r="K3" s="99" t="s">
        <v>1</v>
      </c>
    </row>
    <row r="4" spans="2:11" s="5" customFormat="1" ht="56.25" customHeight="1" x14ac:dyDescent="0.2">
      <c r="B4" s="94" t="s">
        <v>45</v>
      </c>
      <c r="C4" s="93"/>
      <c r="D4" s="93"/>
      <c r="E4" s="93"/>
      <c r="F4" s="36" t="s">
        <v>43</v>
      </c>
      <c r="G4" s="36" t="s">
        <v>2</v>
      </c>
      <c r="H4" s="36" t="s">
        <v>3</v>
      </c>
      <c r="I4" s="93"/>
      <c r="J4" s="98"/>
      <c r="K4" s="99"/>
    </row>
    <row r="5" spans="2:11" s="6" customFormat="1" ht="13.5" hidden="1" customHeight="1" x14ac:dyDescent="0.2">
      <c r="B5" s="26"/>
      <c r="C5" s="24"/>
      <c r="D5" s="25" t="s">
        <v>144</v>
      </c>
      <c r="E5" s="25" t="s">
        <v>10</v>
      </c>
      <c r="F5" s="25" t="s">
        <v>11</v>
      </c>
      <c r="G5" s="25" t="s">
        <v>12</v>
      </c>
      <c r="H5" s="25" t="s">
        <v>13</v>
      </c>
      <c r="I5" s="24"/>
      <c r="J5" s="31" t="s">
        <v>14</v>
      </c>
      <c r="K5" s="32"/>
    </row>
    <row r="6" spans="2:11" ht="15" x14ac:dyDescent="0.25">
      <c r="B6" s="41">
        <v>1</v>
      </c>
      <c r="C6" s="42" t="s">
        <v>39</v>
      </c>
      <c r="D6" s="43">
        <v>1156036</v>
      </c>
      <c r="E6" s="43">
        <v>1222765</v>
      </c>
      <c r="F6" s="43">
        <v>268376655</v>
      </c>
      <c r="G6" s="43">
        <v>258088011</v>
      </c>
      <c r="H6" s="43">
        <v>10288644</v>
      </c>
      <c r="I6" s="43">
        <f t="shared" ref="I6:I12" si="0">F6/$C$15</f>
        <v>53328694.485842027</v>
      </c>
      <c r="J6" s="43">
        <v>5433217753</v>
      </c>
      <c r="K6" s="44">
        <f t="shared" ref="K6:K12" si="1">J6/$C$15</f>
        <v>1079625981.7188277</v>
      </c>
    </row>
    <row r="7" spans="2:11" ht="15" x14ac:dyDescent="0.25">
      <c r="B7" s="45">
        <v>2</v>
      </c>
      <c r="C7" s="42" t="s">
        <v>4</v>
      </c>
      <c r="D7" s="43">
        <v>1704259</v>
      </c>
      <c r="E7" s="43">
        <v>1804358</v>
      </c>
      <c r="F7" s="43">
        <v>388219632</v>
      </c>
      <c r="G7" s="43">
        <v>374680582</v>
      </c>
      <c r="H7" s="43">
        <v>13539050</v>
      </c>
      <c r="I7" s="43">
        <f t="shared" si="0"/>
        <v>77142500.149031296</v>
      </c>
      <c r="J7" s="43">
        <v>7887662730</v>
      </c>
      <c r="K7" s="44">
        <f t="shared" si="1"/>
        <v>1567344804.7690015</v>
      </c>
    </row>
    <row r="8" spans="2:11" ht="15" x14ac:dyDescent="0.25">
      <c r="B8" s="45">
        <v>3</v>
      </c>
      <c r="C8" s="46" t="s">
        <v>41</v>
      </c>
      <c r="D8" s="43">
        <v>811320</v>
      </c>
      <c r="E8" s="43">
        <v>850433</v>
      </c>
      <c r="F8" s="43">
        <v>166665741</v>
      </c>
      <c r="G8" s="43">
        <v>158560313</v>
      </c>
      <c r="H8" s="43">
        <v>8105428</v>
      </c>
      <c r="I8" s="43">
        <f t="shared" si="0"/>
        <v>33117881.967213117</v>
      </c>
      <c r="J8" s="43">
        <v>3337961914</v>
      </c>
      <c r="K8" s="44">
        <f t="shared" si="1"/>
        <v>663281055.93641329</v>
      </c>
    </row>
    <row r="9" spans="2:11" ht="15" x14ac:dyDescent="0.25">
      <c r="B9" s="45">
        <v>4</v>
      </c>
      <c r="C9" s="46" t="s">
        <v>42</v>
      </c>
      <c r="D9" s="43">
        <v>599513</v>
      </c>
      <c r="E9" s="43">
        <v>626259</v>
      </c>
      <c r="F9" s="43">
        <v>116521165</v>
      </c>
      <c r="G9" s="43">
        <v>109731962</v>
      </c>
      <c r="H9" s="43">
        <v>6789203</v>
      </c>
      <c r="I9" s="43">
        <f t="shared" si="0"/>
        <v>23153733.730750125</v>
      </c>
      <c r="J9" s="43">
        <v>2310048020</v>
      </c>
      <c r="K9" s="44">
        <f t="shared" si="1"/>
        <v>459025935.41977149</v>
      </c>
    </row>
    <row r="10" spans="2:11" ht="15" x14ac:dyDescent="0.25">
      <c r="B10" s="45">
        <v>5</v>
      </c>
      <c r="C10" s="46" t="s">
        <v>5</v>
      </c>
      <c r="D10" s="43">
        <v>1066138</v>
      </c>
      <c r="E10" s="43">
        <v>1118940</v>
      </c>
      <c r="F10" s="43">
        <v>215398433</v>
      </c>
      <c r="G10" s="43">
        <v>205735738</v>
      </c>
      <c r="H10" s="43">
        <v>9662695</v>
      </c>
      <c r="I10" s="43">
        <f t="shared" si="0"/>
        <v>42801476.999503233</v>
      </c>
      <c r="J10" s="43">
        <v>4331071855</v>
      </c>
      <c r="K10" s="44">
        <f t="shared" si="1"/>
        <v>860620338.79781425</v>
      </c>
    </row>
    <row r="11" spans="2:11" ht="15" x14ac:dyDescent="0.25">
      <c r="B11" s="45">
        <v>6</v>
      </c>
      <c r="C11" s="46" t="s">
        <v>6</v>
      </c>
      <c r="D11" s="43">
        <v>905630</v>
      </c>
      <c r="E11" s="43">
        <v>951869</v>
      </c>
      <c r="F11" s="43">
        <v>190106415</v>
      </c>
      <c r="G11" s="43">
        <v>181625105</v>
      </c>
      <c r="H11" s="43">
        <v>8481310</v>
      </c>
      <c r="I11" s="43">
        <f t="shared" si="0"/>
        <v>37775740.685543969</v>
      </c>
      <c r="J11" s="43">
        <v>3823510974</v>
      </c>
      <c r="K11" s="44">
        <f t="shared" si="1"/>
        <v>759763730.5514158</v>
      </c>
    </row>
    <row r="12" spans="2:11" ht="15" x14ac:dyDescent="0.25">
      <c r="B12" s="45">
        <v>7</v>
      </c>
      <c r="C12" s="46" t="s">
        <v>38</v>
      </c>
      <c r="D12" s="43">
        <v>2123344</v>
      </c>
      <c r="E12" s="43">
        <v>2268251</v>
      </c>
      <c r="F12" s="43">
        <v>582812949</v>
      </c>
      <c r="G12" s="43">
        <v>565187781</v>
      </c>
      <c r="H12" s="43">
        <v>17625168</v>
      </c>
      <c r="I12" s="43">
        <f t="shared" si="0"/>
        <v>115809825.93144561</v>
      </c>
      <c r="J12" s="43">
        <v>11898279774</v>
      </c>
      <c r="K12" s="44">
        <f t="shared" si="1"/>
        <v>2364288082.265276</v>
      </c>
    </row>
    <row r="13" spans="2:11" ht="15.75" thickBot="1" x14ac:dyDescent="0.3">
      <c r="B13" s="37" t="s">
        <v>46</v>
      </c>
      <c r="C13" s="38"/>
      <c r="D13" s="39">
        <f t="shared" ref="D13:K13" si="2">SUM(D6:D12)</f>
        <v>8366240</v>
      </c>
      <c r="E13" s="39">
        <f t="shared" si="2"/>
        <v>8842875</v>
      </c>
      <c r="F13" s="39">
        <f t="shared" si="2"/>
        <v>1928100990</v>
      </c>
      <c r="G13" s="39">
        <f t="shared" si="2"/>
        <v>1853609492</v>
      </c>
      <c r="H13" s="39">
        <f t="shared" si="2"/>
        <v>74491498</v>
      </c>
      <c r="I13" s="39">
        <f t="shared" si="2"/>
        <v>383129853.94932938</v>
      </c>
      <c r="J13" s="39">
        <f t="shared" si="2"/>
        <v>39021753020</v>
      </c>
      <c r="K13" s="40">
        <f t="shared" si="2"/>
        <v>7753949929.4585199</v>
      </c>
    </row>
    <row r="15" spans="2:11" s="13" customFormat="1" x14ac:dyDescent="0.2">
      <c r="B15" s="33" t="s">
        <v>184</v>
      </c>
      <c r="C15" s="34">
        <v>5.0324999999999998</v>
      </c>
      <c r="J15" s="14"/>
      <c r="K15" s="14"/>
    </row>
    <row r="16" spans="2:11" x14ac:dyDescent="0.2">
      <c r="B16" s="35"/>
      <c r="C16" s="35" t="s">
        <v>181</v>
      </c>
    </row>
    <row r="17" spans="7:7" x14ac:dyDescent="0.2">
      <c r="G17" s="20"/>
    </row>
    <row r="18" spans="7:7" x14ac:dyDescent="0.2">
      <c r="G18" s="20"/>
    </row>
    <row r="19" spans="7:7" x14ac:dyDescent="0.2">
      <c r="G19" s="20"/>
    </row>
    <row r="20" spans="7:7" x14ac:dyDescent="0.2">
      <c r="G20" s="20"/>
    </row>
    <row r="21" spans="7:7" x14ac:dyDescent="0.2">
      <c r="G21" s="20"/>
    </row>
    <row r="22" spans="7:7" x14ac:dyDescent="0.2">
      <c r="G22" s="20"/>
    </row>
    <row r="23" spans="7:7" x14ac:dyDescent="0.2">
      <c r="G23" s="20"/>
    </row>
    <row r="24" spans="7:7" x14ac:dyDescent="0.2">
      <c r="G24" s="20"/>
    </row>
    <row r="25" spans="7:7" x14ac:dyDescent="0.2">
      <c r="G25" s="20"/>
    </row>
    <row r="26" spans="7:7" x14ac:dyDescent="0.2">
      <c r="G26" s="20"/>
    </row>
    <row r="27" spans="7:7" x14ac:dyDescent="0.2">
      <c r="G27" s="20"/>
    </row>
    <row r="28" spans="7:7" x14ac:dyDescent="0.2">
      <c r="G28" s="20"/>
    </row>
    <row r="29" spans="7:7" x14ac:dyDescent="0.2">
      <c r="G29" s="20"/>
    </row>
    <row r="30" spans="7:7" x14ac:dyDescent="0.2">
      <c r="G30" s="20"/>
    </row>
    <row r="31" spans="7:7" x14ac:dyDescent="0.2">
      <c r="G31" s="20"/>
    </row>
  </sheetData>
  <mergeCells count="9">
    <mergeCell ref="J3:J4"/>
    <mergeCell ref="F3:H3"/>
    <mergeCell ref="K3:K4"/>
    <mergeCell ref="I3:I4"/>
    <mergeCell ref="B3:B4"/>
    <mergeCell ref="B2:K2"/>
    <mergeCell ref="C3:C4"/>
    <mergeCell ref="D3:D4"/>
    <mergeCell ref="E3:E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J15" sqref="J15"/>
    </sheetView>
  </sheetViews>
  <sheetFormatPr defaultRowHeight="15" x14ac:dyDescent="0.2"/>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x14ac:dyDescent="0.25"/>
    <row r="2" spans="2:5" ht="58.5" customHeight="1" x14ac:dyDescent="0.2">
      <c r="B2" s="118" t="s">
        <v>201</v>
      </c>
      <c r="C2" s="119"/>
      <c r="D2" s="119"/>
      <c r="E2" s="120"/>
    </row>
    <row r="3" spans="2:5" x14ac:dyDescent="0.2">
      <c r="B3" s="114" t="s">
        <v>47</v>
      </c>
      <c r="C3" s="115"/>
      <c r="D3" s="115" t="s">
        <v>48</v>
      </c>
      <c r="E3" s="116"/>
    </row>
    <row r="4" spans="2:5" x14ac:dyDescent="0.2">
      <c r="B4" s="75" t="s">
        <v>49</v>
      </c>
      <c r="C4" s="76" t="s">
        <v>50</v>
      </c>
      <c r="D4" s="76" t="s">
        <v>51</v>
      </c>
      <c r="E4" s="77" t="s">
        <v>52</v>
      </c>
    </row>
    <row r="5" spans="2:5" ht="15.75" x14ac:dyDescent="0.25">
      <c r="B5" s="78"/>
      <c r="C5" s="79" t="s">
        <v>53</v>
      </c>
      <c r="D5" s="43">
        <v>74974</v>
      </c>
      <c r="E5" s="80">
        <f t="shared" ref="E5:E48" si="0">D5/$D$48</f>
        <v>8.9614928570062539E-3</v>
      </c>
    </row>
    <row r="6" spans="2:5" ht="15.75" x14ac:dyDescent="0.25">
      <c r="B6" s="78" t="s">
        <v>54</v>
      </c>
      <c r="C6" s="79" t="s">
        <v>55</v>
      </c>
      <c r="D6" s="43">
        <v>68123</v>
      </c>
      <c r="E6" s="80">
        <f t="shared" si="0"/>
        <v>8.14260647554935E-3</v>
      </c>
    </row>
    <row r="7" spans="2:5" ht="15.75" x14ac:dyDescent="0.25">
      <c r="B7" s="78" t="s">
        <v>56</v>
      </c>
      <c r="C7" s="79" t="s">
        <v>57</v>
      </c>
      <c r="D7" s="43">
        <v>97211</v>
      </c>
      <c r="E7" s="80">
        <f t="shared" si="0"/>
        <v>1.1619437166516857E-2</v>
      </c>
    </row>
    <row r="8" spans="2:5" ht="15.75" x14ac:dyDescent="0.25">
      <c r="B8" s="78" t="s">
        <v>58</v>
      </c>
      <c r="C8" s="79" t="s">
        <v>59</v>
      </c>
      <c r="D8" s="43">
        <v>119459</v>
      </c>
      <c r="E8" s="80">
        <f t="shared" si="0"/>
        <v>1.4278696284113294E-2</v>
      </c>
    </row>
    <row r="9" spans="2:5" ht="15.75" x14ac:dyDescent="0.25">
      <c r="B9" s="78" t="s">
        <v>60</v>
      </c>
      <c r="C9" s="79" t="s">
        <v>61</v>
      </c>
      <c r="D9" s="43">
        <v>105064</v>
      </c>
      <c r="E9" s="80">
        <f t="shared" si="0"/>
        <v>1.2558090611792154E-2</v>
      </c>
    </row>
    <row r="10" spans="2:5" ht="15.75" x14ac:dyDescent="0.25">
      <c r="B10" s="78" t="s">
        <v>62</v>
      </c>
      <c r="C10" s="79" t="s">
        <v>63</v>
      </c>
      <c r="D10" s="43">
        <v>160604</v>
      </c>
      <c r="E10" s="80">
        <f t="shared" si="0"/>
        <v>1.9196676165159021E-2</v>
      </c>
    </row>
    <row r="11" spans="2:5" ht="15.75" x14ac:dyDescent="0.25">
      <c r="B11" s="78" t="s">
        <v>64</v>
      </c>
      <c r="C11" s="79" t="s">
        <v>65</v>
      </c>
      <c r="D11" s="43">
        <v>71146</v>
      </c>
      <c r="E11" s="80">
        <f t="shared" si="0"/>
        <v>8.5039396431371792E-3</v>
      </c>
    </row>
    <row r="12" spans="2:5" ht="15.75" x14ac:dyDescent="0.25">
      <c r="B12" s="78" t="s">
        <v>66</v>
      </c>
      <c r="C12" s="79" t="s">
        <v>67</v>
      </c>
      <c r="D12" s="43">
        <v>59281</v>
      </c>
      <c r="E12" s="80">
        <f t="shared" si="0"/>
        <v>7.0857398305570959E-3</v>
      </c>
    </row>
    <row r="13" spans="2:5" ht="15.75" x14ac:dyDescent="0.25">
      <c r="B13" s="78" t="s">
        <v>68</v>
      </c>
      <c r="C13" s="79" t="s">
        <v>69</v>
      </c>
      <c r="D13" s="43">
        <v>136831</v>
      </c>
      <c r="E13" s="80">
        <f t="shared" si="0"/>
        <v>1.6355136835663333E-2</v>
      </c>
    </row>
    <row r="14" spans="2:5" ht="15.75" x14ac:dyDescent="0.25">
      <c r="B14" s="78" t="s">
        <v>70</v>
      </c>
      <c r="C14" s="79" t="s">
        <v>71</v>
      </c>
      <c r="D14" s="43">
        <v>45417</v>
      </c>
      <c r="E14" s="80">
        <f t="shared" si="0"/>
        <v>5.4286035303792385E-3</v>
      </c>
    </row>
    <row r="15" spans="2:5" ht="15.75" x14ac:dyDescent="0.25">
      <c r="B15" s="78" t="s">
        <v>72</v>
      </c>
      <c r="C15" s="79" t="s">
        <v>73</v>
      </c>
      <c r="D15" s="43">
        <v>69766</v>
      </c>
      <c r="E15" s="80">
        <f t="shared" si="0"/>
        <v>8.3389909923693318E-3</v>
      </c>
    </row>
    <row r="16" spans="2:5" ht="15.75" x14ac:dyDescent="0.25">
      <c r="B16" s="78" t="s">
        <v>74</v>
      </c>
      <c r="C16" s="79" t="s">
        <v>75</v>
      </c>
      <c r="D16" s="43">
        <v>46538</v>
      </c>
      <c r="E16" s="80">
        <f t="shared" si="0"/>
        <v>5.562594427126164E-3</v>
      </c>
    </row>
    <row r="17" spans="2:5" ht="15.75" x14ac:dyDescent="0.25">
      <c r="B17" s="78" t="s">
        <v>76</v>
      </c>
      <c r="C17" s="79" t="s">
        <v>77</v>
      </c>
      <c r="D17" s="43">
        <v>226358</v>
      </c>
      <c r="E17" s="80">
        <f t="shared" si="0"/>
        <v>2.7056120790223567E-2</v>
      </c>
    </row>
    <row r="18" spans="2:5" ht="15.75" x14ac:dyDescent="0.25">
      <c r="B18" s="78" t="s">
        <v>78</v>
      </c>
      <c r="C18" s="79" t="s">
        <v>79</v>
      </c>
      <c r="D18" s="43">
        <v>180660</v>
      </c>
      <c r="E18" s="80">
        <f t="shared" si="0"/>
        <v>2.1593929889651742E-2</v>
      </c>
    </row>
    <row r="19" spans="2:5" ht="15.75" x14ac:dyDescent="0.25">
      <c r="B19" s="78" t="s">
        <v>80</v>
      </c>
      <c r="C19" s="79" t="s">
        <v>81</v>
      </c>
      <c r="D19" s="43">
        <v>55853</v>
      </c>
      <c r="E19" s="80">
        <f t="shared" si="0"/>
        <v>6.6759978198091376E-3</v>
      </c>
    </row>
    <row r="20" spans="2:5" ht="15.75" x14ac:dyDescent="0.25">
      <c r="B20" s="78" t="s">
        <v>82</v>
      </c>
      <c r="C20" s="79" t="s">
        <v>83</v>
      </c>
      <c r="D20" s="43">
        <v>66916</v>
      </c>
      <c r="E20" s="80">
        <f t="shared" si="0"/>
        <v>7.9983361701313847E-3</v>
      </c>
    </row>
    <row r="21" spans="2:5" ht="15.75" x14ac:dyDescent="0.25">
      <c r="B21" s="78" t="s">
        <v>84</v>
      </c>
      <c r="C21" s="79" t="s">
        <v>85</v>
      </c>
      <c r="D21" s="43">
        <v>131383</v>
      </c>
      <c r="E21" s="80">
        <f t="shared" si="0"/>
        <v>1.5703948249153742E-2</v>
      </c>
    </row>
    <row r="22" spans="2:5" ht="15.75" x14ac:dyDescent="0.25">
      <c r="B22" s="78" t="s">
        <v>86</v>
      </c>
      <c r="C22" s="79" t="s">
        <v>87</v>
      </c>
      <c r="D22" s="43">
        <v>122538</v>
      </c>
      <c r="E22" s="80">
        <f t="shared" si="0"/>
        <v>1.4646723020138079E-2</v>
      </c>
    </row>
    <row r="23" spans="2:5" ht="15.75" x14ac:dyDescent="0.25">
      <c r="B23" s="78" t="s">
        <v>88</v>
      </c>
      <c r="C23" s="79" t="s">
        <v>89</v>
      </c>
      <c r="D23" s="43">
        <v>67929</v>
      </c>
      <c r="E23" s="80">
        <f t="shared" si="0"/>
        <v>8.1194180420356091E-3</v>
      </c>
    </row>
    <row r="24" spans="2:5" ht="15.75" x14ac:dyDescent="0.25">
      <c r="B24" s="78" t="s">
        <v>90</v>
      </c>
      <c r="C24" s="79" t="s">
        <v>91</v>
      </c>
      <c r="D24" s="43">
        <v>103566</v>
      </c>
      <c r="E24" s="80">
        <f t="shared" si="0"/>
        <v>1.2379037656103578E-2</v>
      </c>
    </row>
    <row r="25" spans="2:5" ht="15.75" x14ac:dyDescent="0.25">
      <c r="B25" s="78" t="s">
        <v>92</v>
      </c>
      <c r="C25" s="79" t="s">
        <v>93</v>
      </c>
      <c r="D25" s="43">
        <v>103295</v>
      </c>
      <c r="E25" s="80">
        <f t="shared" si="0"/>
        <v>1.2346645565989023E-2</v>
      </c>
    </row>
    <row r="26" spans="2:5" ht="15.75" x14ac:dyDescent="0.25">
      <c r="B26" s="78" t="s">
        <v>94</v>
      </c>
      <c r="C26" s="79" t="s">
        <v>95</v>
      </c>
      <c r="D26" s="43">
        <v>32372</v>
      </c>
      <c r="E26" s="80">
        <f t="shared" si="0"/>
        <v>3.8693606685918642E-3</v>
      </c>
    </row>
    <row r="27" spans="2:5" ht="15.75" x14ac:dyDescent="0.25">
      <c r="B27" s="78" t="s">
        <v>96</v>
      </c>
      <c r="C27" s="79" t="s">
        <v>97</v>
      </c>
      <c r="D27" s="43">
        <v>212622</v>
      </c>
      <c r="E27" s="80">
        <f t="shared" si="0"/>
        <v>2.5414284075044466E-2</v>
      </c>
    </row>
    <row r="28" spans="2:5" ht="15.75" x14ac:dyDescent="0.25">
      <c r="B28" s="78" t="s">
        <v>98</v>
      </c>
      <c r="C28" s="79" t="s">
        <v>99</v>
      </c>
      <c r="D28" s="43">
        <v>23638</v>
      </c>
      <c r="E28" s="80">
        <f t="shared" si="0"/>
        <v>2.8254030484423111E-3</v>
      </c>
    </row>
    <row r="29" spans="2:5" ht="15.75" x14ac:dyDescent="0.25">
      <c r="B29" s="78" t="s">
        <v>100</v>
      </c>
      <c r="C29" s="79" t="s">
        <v>101</v>
      </c>
      <c r="D29" s="43">
        <v>141544</v>
      </c>
      <c r="E29" s="80">
        <f t="shared" si="0"/>
        <v>1.6918472336437874E-2</v>
      </c>
    </row>
    <row r="30" spans="2:5" x14ac:dyDescent="0.25">
      <c r="B30" s="78" t="s">
        <v>102</v>
      </c>
      <c r="C30" s="79" t="s">
        <v>103</v>
      </c>
      <c r="D30" s="43">
        <v>41981</v>
      </c>
      <c r="E30" s="80">
        <f t="shared" si="0"/>
        <v>5.017905295568858E-3</v>
      </c>
    </row>
    <row r="31" spans="2:5" ht="15.75" x14ac:dyDescent="0.25">
      <c r="B31" s="78" t="s">
        <v>104</v>
      </c>
      <c r="C31" s="79" t="s">
        <v>105</v>
      </c>
      <c r="D31" s="43">
        <v>168212</v>
      </c>
      <c r="E31" s="80">
        <f t="shared" si="0"/>
        <v>2.0106045248522633E-2</v>
      </c>
    </row>
    <row r="32" spans="2:5" ht="15.75" x14ac:dyDescent="0.25">
      <c r="B32" s="78" t="s">
        <v>106</v>
      </c>
      <c r="C32" s="79" t="s">
        <v>107</v>
      </c>
      <c r="D32" s="43">
        <v>109070</v>
      </c>
      <c r="E32" s="80">
        <f t="shared" si="0"/>
        <v>1.3036919811050126E-2</v>
      </c>
    </row>
    <row r="33" spans="2:13" ht="15.75" x14ac:dyDescent="0.25">
      <c r="B33" s="78" t="s">
        <v>108</v>
      </c>
      <c r="C33" s="79" t="s">
        <v>109</v>
      </c>
      <c r="D33" s="43">
        <v>79472</v>
      </c>
      <c r="E33" s="80">
        <f t="shared" si="0"/>
        <v>9.4991298361031956E-3</v>
      </c>
    </row>
    <row r="34" spans="2:13" ht="15.75" x14ac:dyDescent="0.25">
      <c r="B34" s="78" t="s">
        <v>110</v>
      </c>
      <c r="C34" s="79" t="s">
        <v>111</v>
      </c>
      <c r="D34" s="43">
        <v>167100</v>
      </c>
      <c r="E34" s="80">
        <f t="shared" si="0"/>
        <v>1.9973130103845934E-2</v>
      </c>
    </row>
    <row r="35" spans="2:13" ht="15.75" x14ac:dyDescent="0.25">
      <c r="B35" s="78" t="s">
        <v>112</v>
      </c>
      <c r="C35" s="79" t="s">
        <v>113</v>
      </c>
      <c r="D35" s="43">
        <v>127515</v>
      </c>
      <c r="E35" s="80">
        <f t="shared" si="0"/>
        <v>1.5241613914972557E-2</v>
      </c>
    </row>
    <row r="36" spans="2:13" ht="15.75" x14ac:dyDescent="0.25">
      <c r="B36" s="78" t="s">
        <v>114</v>
      </c>
      <c r="C36" s="79" t="s">
        <v>115</v>
      </c>
      <c r="D36" s="43">
        <v>72347</v>
      </c>
      <c r="E36" s="80">
        <f t="shared" si="0"/>
        <v>8.6474927805083295E-3</v>
      </c>
    </row>
    <row r="37" spans="2:13" ht="15.75" x14ac:dyDescent="0.25">
      <c r="B37" s="78" t="s">
        <v>116</v>
      </c>
      <c r="C37" s="79" t="s">
        <v>117</v>
      </c>
      <c r="D37" s="43">
        <v>189931</v>
      </c>
      <c r="E37" s="80">
        <f t="shared" si="0"/>
        <v>2.2702074049991396E-2</v>
      </c>
    </row>
    <row r="38" spans="2:13" ht="15.75" x14ac:dyDescent="0.25">
      <c r="B38" s="78" t="s">
        <v>118</v>
      </c>
      <c r="C38" s="79" t="s">
        <v>119</v>
      </c>
      <c r="D38" s="43">
        <v>188595</v>
      </c>
      <c r="E38" s="80">
        <f t="shared" si="0"/>
        <v>2.254238463156687E-2</v>
      </c>
    </row>
    <row r="39" spans="2:13" ht="15.75" x14ac:dyDescent="0.25">
      <c r="B39" s="78" t="s">
        <v>120</v>
      </c>
      <c r="C39" s="79" t="s">
        <v>121</v>
      </c>
      <c r="D39" s="43">
        <v>39883</v>
      </c>
      <c r="E39" s="80">
        <f t="shared" si="0"/>
        <v>4.7671355351986081E-3</v>
      </c>
    </row>
    <row r="40" spans="2:13" ht="15.75" x14ac:dyDescent="0.25">
      <c r="B40" s="78" t="s">
        <v>122</v>
      </c>
      <c r="C40" s="79" t="s">
        <v>123</v>
      </c>
      <c r="D40" s="43">
        <v>397868</v>
      </c>
      <c r="E40" s="80">
        <f t="shared" si="0"/>
        <v>4.7556369408479793E-2</v>
      </c>
      <c r="M40" s="21"/>
    </row>
    <row r="41" spans="2:13" ht="15.75" x14ac:dyDescent="0.25">
      <c r="B41" s="78" t="s">
        <v>124</v>
      </c>
      <c r="C41" s="79" t="s">
        <v>125</v>
      </c>
      <c r="D41" s="43">
        <v>61780</v>
      </c>
      <c r="E41" s="80">
        <f t="shared" si="0"/>
        <v>7.3844403220562644E-3</v>
      </c>
    </row>
    <row r="42" spans="2:13" ht="15.75" x14ac:dyDescent="0.25">
      <c r="B42" s="78" t="s">
        <v>126</v>
      </c>
      <c r="C42" s="79" t="s">
        <v>127</v>
      </c>
      <c r="D42" s="43">
        <v>91602</v>
      </c>
      <c r="E42" s="80">
        <f t="shared" si="0"/>
        <v>1.0949004570751018E-2</v>
      </c>
    </row>
    <row r="43" spans="2:13" ht="15.75" x14ac:dyDescent="0.25">
      <c r="B43" s="78" t="s">
        <v>128</v>
      </c>
      <c r="C43" s="79" t="s">
        <v>129</v>
      </c>
      <c r="D43" s="43">
        <v>109773</v>
      </c>
      <c r="E43" s="80">
        <f t="shared" si="0"/>
        <v>1.3120948000535485E-2</v>
      </c>
    </row>
    <row r="44" spans="2:13" ht="15.75" x14ac:dyDescent="0.25">
      <c r="B44" s="78" t="s">
        <v>130</v>
      </c>
      <c r="C44" s="79" t="s">
        <v>131</v>
      </c>
      <c r="D44" s="43">
        <v>90882</v>
      </c>
      <c r="E44" s="80">
        <f t="shared" si="0"/>
        <v>1.0862944405133012E-2</v>
      </c>
    </row>
    <row r="45" spans="2:13" ht="15.75" x14ac:dyDescent="0.25">
      <c r="B45" s="78" t="s">
        <v>132</v>
      </c>
      <c r="C45" s="79" t="s">
        <v>133</v>
      </c>
      <c r="D45" s="43">
        <v>41517</v>
      </c>
      <c r="E45" s="80">
        <f t="shared" si="0"/>
        <v>4.9624442999483638E-3</v>
      </c>
    </row>
    <row r="46" spans="2:13" ht="15.75" x14ac:dyDescent="0.25">
      <c r="B46" s="78" t="s">
        <v>134</v>
      </c>
      <c r="C46" s="79" t="s">
        <v>135</v>
      </c>
      <c r="D46" s="43">
        <v>2860984</v>
      </c>
      <c r="E46" s="80">
        <f t="shared" si="0"/>
        <v>0.34196771787565261</v>
      </c>
    </row>
    <row r="47" spans="2:13" ht="15.75" x14ac:dyDescent="0.25">
      <c r="B47" s="78" t="s">
        <v>136</v>
      </c>
      <c r="C47" s="79" t="s">
        <v>137</v>
      </c>
      <c r="D47" s="43">
        <v>1004640</v>
      </c>
      <c r="E47" s="80">
        <f t="shared" si="0"/>
        <v>0.12008261775899329</v>
      </c>
    </row>
    <row r="48" spans="2:13" ht="16.5" thickBot="1" x14ac:dyDescent="0.3">
      <c r="B48" s="81" t="s">
        <v>138</v>
      </c>
      <c r="C48" s="82" t="s">
        <v>46</v>
      </c>
      <c r="D48" s="39">
        <f>SUM(D5:D47)</f>
        <v>8366240</v>
      </c>
      <c r="E48" s="83">
        <f t="shared" si="0"/>
        <v>1</v>
      </c>
    </row>
    <row r="49" spans="4:4" x14ac:dyDescent="0.2">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I12" sqref="I12"/>
    </sheetView>
  </sheetViews>
  <sheetFormatPr defaultRowHeight="15" x14ac:dyDescent="0.2"/>
  <cols>
    <col min="2" max="2" width="9.28515625" customWidth="1"/>
    <col min="3" max="3" width="19.28515625" customWidth="1"/>
    <col min="4" max="4" width="31.7109375" customWidth="1"/>
    <col min="5" max="16384" width="9.140625" style="9"/>
  </cols>
  <sheetData>
    <row r="1" spans="2:4" ht="15.75" thickBot="1" x14ac:dyDescent="0.25"/>
    <row r="2" spans="2:4" ht="57" customHeight="1" x14ac:dyDescent="0.2">
      <c r="B2" s="123" t="s">
        <v>202</v>
      </c>
      <c r="C2" s="124"/>
      <c r="D2" s="125"/>
    </row>
    <row r="3" spans="2:4" ht="51.75" customHeight="1" x14ac:dyDescent="0.2">
      <c r="B3" s="121" t="s">
        <v>47</v>
      </c>
      <c r="C3" s="122"/>
      <c r="D3" s="84" t="s">
        <v>179</v>
      </c>
    </row>
    <row r="4" spans="2:4" x14ac:dyDescent="0.2">
      <c r="B4" s="75" t="s">
        <v>49</v>
      </c>
      <c r="C4" s="76" t="s">
        <v>32</v>
      </c>
      <c r="D4" s="85"/>
    </row>
    <row r="5" spans="2:4" ht="15.75" x14ac:dyDescent="0.25">
      <c r="B5" s="87"/>
      <c r="C5" s="79" t="s">
        <v>33</v>
      </c>
      <c r="D5" s="88">
        <v>57660</v>
      </c>
    </row>
    <row r="6" spans="2:4" ht="15.75" x14ac:dyDescent="0.25">
      <c r="B6" s="89" t="s">
        <v>54</v>
      </c>
      <c r="C6" s="90" t="s">
        <v>55</v>
      </c>
      <c r="D6" s="88">
        <v>83603</v>
      </c>
    </row>
    <row r="7" spans="2:4" ht="15.75" x14ac:dyDescent="0.25">
      <c r="B7" s="89" t="s">
        <v>56</v>
      </c>
      <c r="C7" s="90" t="s">
        <v>57</v>
      </c>
      <c r="D7" s="88">
        <v>103182</v>
      </c>
    </row>
    <row r="8" spans="2:4" ht="15.75" x14ac:dyDescent="0.25">
      <c r="B8" s="89" t="s">
        <v>58</v>
      </c>
      <c r="C8" s="90" t="s">
        <v>59</v>
      </c>
      <c r="D8" s="88">
        <v>156743</v>
      </c>
    </row>
    <row r="9" spans="2:4" ht="15.75" x14ac:dyDescent="0.25">
      <c r="B9" s="89" t="s">
        <v>60</v>
      </c>
      <c r="C9" s="90" t="s">
        <v>61</v>
      </c>
      <c r="D9" s="88">
        <v>104743</v>
      </c>
    </row>
    <row r="10" spans="2:4" ht="15.75" x14ac:dyDescent="0.25">
      <c r="B10" s="89" t="s">
        <v>62</v>
      </c>
      <c r="C10" s="90" t="s">
        <v>63</v>
      </c>
      <c r="D10" s="88">
        <v>145001</v>
      </c>
    </row>
    <row r="11" spans="2:4" ht="15.75" x14ac:dyDescent="0.25">
      <c r="B11" s="89" t="s">
        <v>64</v>
      </c>
      <c r="C11" s="90" t="s">
        <v>65</v>
      </c>
      <c r="D11" s="88">
        <v>56159</v>
      </c>
    </row>
    <row r="12" spans="2:4" ht="15.75" x14ac:dyDescent="0.25">
      <c r="B12" s="89" t="s">
        <v>66</v>
      </c>
      <c r="C12" s="90" t="s">
        <v>67</v>
      </c>
      <c r="D12" s="88">
        <v>55375</v>
      </c>
    </row>
    <row r="13" spans="2:4" ht="15.75" x14ac:dyDescent="0.25">
      <c r="B13" s="89" t="s">
        <v>68</v>
      </c>
      <c r="C13" s="90" t="s">
        <v>69</v>
      </c>
      <c r="D13" s="88">
        <v>148330</v>
      </c>
    </row>
    <row r="14" spans="2:4" ht="15.75" x14ac:dyDescent="0.25">
      <c r="B14" s="89" t="s">
        <v>70</v>
      </c>
      <c r="C14" s="90" t="s">
        <v>71</v>
      </c>
      <c r="D14" s="88">
        <v>55857</v>
      </c>
    </row>
    <row r="15" spans="2:4" ht="15.75" x14ac:dyDescent="0.25">
      <c r="B15" s="89" t="s">
        <v>72</v>
      </c>
      <c r="C15" s="90" t="s">
        <v>73</v>
      </c>
      <c r="D15" s="88">
        <v>78784</v>
      </c>
    </row>
    <row r="16" spans="2:4" ht="15.75" x14ac:dyDescent="0.25">
      <c r="B16" s="89" t="s">
        <v>74</v>
      </c>
      <c r="C16" s="90" t="s">
        <v>75</v>
      </c>
      <c r="D16" s="88">
        <v>45986</v>
      </c>
    </row>
    <row r="17" spans="2:4" ht="15.75" x14ac:dyDescent="0.25">
      <c r="B17" s="89" t="s">
        <v>76</v>
      </c>
      <c r="C17" s="90" t="s">
        <v>77</v>
      </c>
      <c r="D17" s="88">
        <v>202625</v>
      </c>
    </row>
    <row r="18" spans="2:4" ht="15.75" x14ac:dyDescent="0.25">
      <c r="B18" s="89" t="s">
        <v>78</v>
      </c>
      <c r="C18" s="90" t="s">
        <v>79</v>
      </c>
      <c r="D18" s="88">
        <v>150834</v>
      </c>
    </row>
    <row r="19" spans="2:4" ht="15.75" x14ac:dyDescent="0.25">
      <c r="B19" s="89" t="s">
        <v>80</v>
      </c>
      <c r="C19" s="90" t="s">
        <v>81</v>
      </c>
      <c r="D19" s="88">
        <v>43862</v>
      </c>
    </row>
    <row r="20" spans="2:4" ht="15.75" x14ac:dyDescent="0.25">
      <c r="B20" s="89" t="s">
        <v>82</v>
      </c>
      <c r="C20" s="90" t="s">
        <v>83</v>
      </c>
      <c r="D20" s="88">
        <v>100655</v>
      </c>
    </row>
    <row r="21" spans="2:4" ht="15.75" x14ac:dyDescent="0.25">
      <c r="B21" s="89" t="s">
        <v>84</v>
      </c>
      <c r="C21" s="90" t="s">
        <v>85</v>
      </c>
      <c r="D21" s="88">
        <v>118718</v>
      </c>
    </row>
    <row r="22" spans="2:4" ht="15.75" x14ac:dyDescent="0.25">
      <c r="B22" s="89" t="s">
        <v>86</v>
      </c>
      <c r="C22" s="90" t="s">
        <v>87</v>
      </c>
      <c r="D22" s="88">
        <v>94061</v>
      </c>
    </row>
    <row r="23" spans="2:4" ht="15.75" x14ac:dyDescent="0.25">
      <c r="B23" s="89" t="s">
        <v>88</v>
      </c>
      <c r="C23" s="90" t="s">
        <v>89</v>
      </c>
      <c r="D23" s="88">
        <v>70317</v>
      </c>
    </row>
    <row r="24" spans="2:4" ht="15.75" x14ac:dyDescent="0.25">
      <c r="B24" s="89" t="s">
        <v>90</v>
      </c>
      <c r="C24" s="90" t="s">
        <v>91</v>
      </c>
      <c r="D24" s="88">
        <v>65098</v>
      </c>
    </row>
    <row r="25" spans="2:4" ht="15.75" x14ac:dyDescent="0.25">
      <c r="B25" s="89" t="s">
        <v>92</v>
      </c>
      <c r="C25" s="90" t="s">
        <v>93</v>
      </c>
      <c r="D25" s="88">
        <v>83777</v>
      </c>
    </row>
    <row r="26" spans="2:4" ht="15.75" x14ac:dyDescent="0.25">
      <c r="B26" s="89" t="s">
        <v>94</v>
      </c>
      <c r="C26" s="90" t="s">
        <v>95</v>
      </c>
      <c r="D26" s="88">
        <v>50904</v>
      </c>
    </row>
    <row r="27" spans="2:4" ht="15.75" x14ac:dyDescent="0.25">
      <c r="B27" s="89" t="s">
        <v>96</v>
      </c>
      <c r="C27" s="90" t="s">
        <v>97</v>
      </c>
      <c r="D27" s="88">
        <v>161123</v>
      </c>
    </row>
    <row r="28" spans="2:4" ht="15.75" x14ac:dyDescent="0.25">
      <c r="B28" s="89" t="s">
        <v>98</v>
      </c>
      <c r="C28" s="90" t="s">
        <v>99</v>
      </c>
      <c r="D28" s="88">
        <v>51075</v>
      </c>
    </row>
    <row r="29" spans="2:4" ht="15.75" x14ac:dyDescent="0.25">
      <c r="B29" s="89" t="s">
        <v>100</v>
      </c>
      <c r="C29" s="90" t="s">
        <v>101</v>
      </c>
      <c r="D29" s="88">
        <v>94180</v>
      </c>
    </row>
    <row r="30" spans="2:4" ht="15.75" x14ac:dyDescent="0.25">
      <c r="B30" s="89" t="s">
        <v>102</v>
      </c>
      <c r="C30" s="90" t="s">
        <v>103</v>
      </c>
      <c r="D30" s="88">
        <v>38247</v>
      </c>
    </row>
    <row r="31" spans="2:4" ht="15.75" x14ac:dyDescent="0.25">
      <c r="B31" s="89" t="s">
        <v>104</v>
      </c>
      <c r="C31" s="90" t="s">
        <v>105</v>
      </c>
      <c r="D31" s="88">
        <v>117149</v>
      </c>
    </row>
    <row r="32" spans="2:4" x14ac:dyDescent="0.25">
      <c r="B32" s="89" t="s">
        <v>106</v>
      </c>
      <c r="C32" s="90" t="s">
        <v>107</v>
      </c>
      <c r="D32" s="88">
        <v>76419</v>
      </c>
    </row>
    <row r="33" spans="2:12" ht="15.75" x14ac:dyDescent="0.25">
      <c r="B33" s="89" t="s">
        <v>108</v>
      </c>
      <c r="C33" s="90" t="s">
        <v>109</v>
      </c>
      <c r="D33" s="88">
        <v>71945</v>
      </c>
    </row>
    <row r="34" spans="2:12" ht="15.75" x14ac:dyDescent="0.25">
      <c r="B34" s="89" t="s">
        <v>110</v>
      </c>
      <c r="C34" s="90" t="s">
        <v>111</v>
      </c>
      <c r="D34" s="88">
        <v>180855</v>
      </c>
    </row>
    <row r="35" spans="2:12" ht="15.75" x14ac:dyDescent="0.25">
      <c r="B35" s="89" t="s">
        <v>112</v>
      </c>
      <c r="C35" s="90" t="s">
        <v>113</v>
      </c>
      <c r="D35" s="88">
        <v>67711</v>
      </c>
    </row>
    <row r="36" spans="2:12" ht="15.75" x14ac:dyDescent="0.25">
      <c r="B36" s="89" t="s">
        <v>114</v>
      </c>
      <c r="C36" s="90" t="s">
        <v>115</v>
      </c>
      <c r="D36" s="88">
        <v>48307</v>
      </c>
    </row>
    <row r="37" spans="2:12" ht="15.75" x14ac:dyDescent="0.25">
      <c r="B37" s="89" t="s">
        <v>116</v>
      </c>
      <c r="C37" s="90" t="s">
        <v>117</v>
      </c>
      <c r="D37" s="88">
        <v>109075</v>
      </c>
    </row>
    <row r="38" spans="2:12" ht="15.75" x14ac:dyDescent="0.25">
      <c r="B38" s="89" t="s">
        <v>118</v>
      </c>
      <c r="C38" s="90" t="s">
        <v>119</v>
      </c>
      <c r="D38" s="88">
        <v>102326</v>
      </c>
    </row>
    <row r="39" spans="2:12" ht="15.75" x14ac:dyDescent="0.25">
      <c r="B39" s="89" t="s">
        <v>120</v>
      </c>
      <c r="C39" s="90" t="s">
        <v>121</v>
      </c>
      <c r="D39" s="88">
        <v>56388</v>
      </c>
    </row>
    <row r="40" spans="2:12" ht="15.75" x14ac:dyDescent="0.25">
      <c r="B40" s="89" t="s">
        <v>122</v>
      </c>
      <c r="C40" s="90" t="s">
        <v>123</v>
      </c>
      <c r="D40" s="88">
        <v>188185</v>
      </c>
    </row>
    <row r="41" spans="2:12" ht="15.75" x14ac:dyDescent="0.25">
      <c r="B41" s="89" t="s">
        <v>124</v>
      </c>
      <c r="C41" s="90" t="s">
        <v>125</v>
      </c>
      <c r="D41" s="88">
        <v>37456</v>
      </c>
    </row>
    <row r="42" spans="2:12" ht="15.75" x14ac:dyDescent="0.25">
      <c r="B42" s="89" t="s">
        <v>126</v>
      </c>
      <c r="C42" s="90" t="s">
        <v>127</v>
      </c>
      <c r="D42" s="88">
        <v>54735</v>
      </c>
    </row>
    <row r="43" spans="2:12" ht="15.75" x14ac:dyDescent="0.25">
      <c r="B43" s="89" t="s">
        <v>128</v>
      </c>
      <c r="C43" s="90" t="s">
        <v>129</v>
      </c>
      <c r="D43" s="88">
        <v>71810</v>
      </c>
    </row>
    <row r="44" spans="2:12" ht="15.75" x14ac:dyDescent="0.25">
      <c r="B44" s="89" t="s">
        <v>130</v>
      </c>
      <c r="C44" s="90" t="s">
        <v>131</v>
      </c>
      <c r="D44" s="88">
        <v>49114</v>
      </c>
      <c r="L44" s="21"/>
    </row>
    <row r="45" spans="2:12" ht="15.75" x14ac:dyDescent="0.25">
      <c r="B45" s="89" t="s">
        <v>132</v>
      </c>
      <c r="C45" s="90" t="s">
        <v>133</v>
      </c>
      <c r="D45" s="88">
        <v>55636</v>
      </c>
    </row>
    <row r="46" spans="2:12" ht="15.75" x14ac:dyDescent="0.25">
      <c r="B46" s="89" t="s">
        <v>134</v>
      </c>
      <c r="C46" s="90" t="s">
        <v>135</v>
      </c>
      <c r="D46" s="88">
        <v>71845</v>
      </c>
    </row>
    <row r="47" spans="2:12" ht="15.75" x14ac:dyDescent="0.25">
      <c r="B47" s="89">
        <v>421</v>
      </c>
      <c r="C47" s="90" t="s">
        <v>135</v>
      </c>
      <c r="D47" s="88">
        <v>97784</v>
      </c>
    </row>
    <row r="48" spans="2:12" ht="15.75" x14ac:dyDescent="0.25">
      <c r="B48" s="89">
        <v>431</v>
      </c>
      <c r="C48" s="90" t="s">
        <v>135</v>
      </c>
      <c r="D48" s="88">
        <v>131640</v>
      </c>
    </row>
    <row r="49" spans="2:4" ht="15.75" x14ac:dyDescent="0.25">
      <c r="B49" s="89">
        <v>441</v>
      </c>
      <c r="C49" s="90" t="s">
        <v>135</v>
      </c>
      <c r="D49" s="88">
        <v>99761</v>
      </c>
    </row>
    <row r="50" spans="2:4" ht="15.75" x14ac:dyDescent="0.25">
      <c r="B50" s="89">
        <v>451</v>
      </c>
      <c r="C50" s="90" t="s">
        <v>135</v>
      </c>
      <c r="D50" s="88">
        <v>79517</v>
      </c>
    </row>
    <row r="51" spans="2:4" ht="15.75" x14ac:dyDescent="0.25">
      <c r="B51" s="89">
        <v>461</v>
      </c>
      <c r="C51" s="90" t="s">
        <v>135</v>
      </c>
      <c r="D51" s="88">
        <v>121467</v>
      </c>
    </row>
    <row r="52" spans="2:4" ht="15.75" x14ac:dyDescent="0.25">
      <c r="B52" s="89" t="s">
        <v>136</v>
      </c>
      <c r="C52" s="90" t="s">
        <v>137</v>
      </c>
      <c r="D52" s="88">
        <v>170268</v>
      </c>
    </row>
    <row r="53" spans="2:4" ht="16.5" thickBot="1" x14ac:dyDescent="0.3">
      <c r="B53" s="81" t="s">
        <v>138</v>
      </c>
      <c r="C53" s="82" t="s">
        <v>46</v>
      </c>
      <c r="D53" s="86">
        <f>SUM(D5:D52)</f>
        <v>4476292</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7"/>
  <sheetViews>
    <sheetView workbookViewId="0">
      <selection activeCell="G27" sqref="G27"/>
    </sheetView>
  </sheetViews>
  <sheetFormatPr defaultRowHeight="12.75" x14ac:dyDescent="0.2"/>
  <cols>
    <col min="1" max="1" width="12.140625" customWidth="1"/>
    <col min="2" max="2" width="30" customWidth="1"/>
    <col min="3" max="3" width="34" customWidth="1"/>
  </cols>
  <sheetData>
    <row r="1" spans="2:3" ht="16.5" thickBot="1" x14ac:dyDescent="0.3">
      <c r="B1" s="117"/>
      <c r="C1" s="117"/>
    </row>
    <row r="2" spans="2:3" ht="39" customHeight="1" x14ac:dyDescent="0.2">
      <c r="B2" s="126" t="s">
        <v>203</v>
      </c>
      <c r="C2" s="127"/>
    </row>
    <row r="3" spans="2:3" x14ac:dyDescent="0.2">
      <c r="B3" s="75" t="s">
        <v>30</v>
      </c>
      <c r="C3" s="85" t="s">
        <v>48</v>
      </c>
    </row>
    <row r="4" spans="2:3" ht="15" x14ac:dyDescent="0.25">
      <c r="B4" s="91" t="s">
        <v>159</v>
      </c>
      <c r="C4" s="44">
        <v>73257</v>
      </c>
    </row>
    <row r="5" spans="2:3" ht="15" x14ac:dyDescent="0.25">
      <c r="B5" s="91" t="s">
        <v>164</v>
      </c>
      <c r="C5" s="44">
        <v>73277</v>
      </c>
    </row>
    <row r="6" spans="2:3" ht="15" x14ac:dyDescent="0.25">
      <c r="B6" s="91" t="s">
        <v>169</v>
      </c>
      <c r="C6" s="44">
        <v>73255</v>
      </c>
    </row>
    <row r="7" spans="2:3" ht="15.75" thickBot="1" x14ac:dyDescent="0.3">
      <c r="B7" s="92" t="s">
        <v>180</v>
      </c>
      <c r="C7" s="74">
        <v>73121</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F24" sqref="F24"/>
    </sheetView>
  </sheetViews>
  <sheetFormatPr defaultColWidth="11.42578125" defaultRowHeight="12.75" x14ac:dyDescent="0.2"/>
  <cols>
    <col min="2" max="2" width="4.85546875" customWidth="1"/>
    <col min="3" max="3" width="19.28515625" style="7" customWidth="1"/>
    <col min="4" max="4" width="24.28515625" customWidth="1"/>
    <col min="5" max="6" width="13.85546875" bestFit="1" customWidth="1"/>
  </cols>
  <sheetData>
    <row r="1" spans="2:8" ht="13.5" thickBot="1" x14ac:dyDescent="0.25"/>
    <row r="2" spans="2:8" ht="55.5" customHeight="1" x14ac:dyDescent="0.2">
      <c r="B2" s="95" t="s">
        <v>204</v>
      </c>
      <c r="C2" s="96"/>
      <c r="D2" s="96"/>
      <c r="E2" s="96"/>
      <c r="F2" s="97"/>
    </row>
    <row r="3" spans="2:8" ht="23.25" customHeight="1" x14ac:dyDescent="0.2">
      <c r="B3" s="94" t="s">
        <v>45</v>
      </c>
      <c r="C3" s="93" t="s">
        <v>9</v>
      </c>
      <c r="D3" s="93" t="s">
        <v>139</v>
      </c>
      <c r="E3" s="93" t="s">
        <v>141</v>
      </c>
      <c r="F3" s="100"/>
    </row>
    <row r="4" spans="2:8" x14ac:dyDescent="0.2">
      <c r="B4" s="94"/>
      <c r="C4" s="93"/>
      <c r="D4" s="93"/>
      <c r="E4" s="36" t="s">
        <v>15</v>
      </c>
      <c r="F4" s="47" t="s">
        <v>16</v>
      </c>
    </row>
    <row r="5" spans="2:8" ht="15" x14ac:dyDescent="0.25">
      <c r="B5" s="41">
        <f>k_total_tec_0425!B6</f>
        <v>1</v>
      </c>
      <c r="C5" s="42" t="str">
        <f>k_total_tec_0425!C6</f>
        <v>METROPOLITAN LIFE</v>
      </c>
      <c r="D5" s="43">
        <f t="shared" ref="D5:D11" si="0">E5+F5</f>
        <v>1156036</v>
      </c>
      <c r="E5" s="43">
        <v>550987</v>
      </c>
      <c r="F5" s="44">
        <v>605049</v>
      </c>
      <c r="G5" s="4"/>
      <c r="H5" s="4"/>
    </row>
    <row r="6" spans="2:8" ht="15" x14ac:dyDescent="0.25">
      <c r="B6" s="45">
        <f>k_total_tec_0425!B7</f>
        <v>2</v>
      </c>
      <c r="C6" s="42" t="str">
        <f>k_total_tec_0425!C7</f>
        <v>AZT VIITORUL TAU</v>
      </c>
      <c r="D6" s="43">
        <f t="shared" si="0"/>
        <v>1704259</v>
      </c>
      <c r="E6" s="43">
        <v>813855</v>
      </c>
      <c r="F6" s="44">
        <v>890404</v>
      </c>
      <c r="G6" s="4"/>
      <c r="H6" s="4"/>
    </row>
    <row r="7" spans="2:8" ht="15" x14ac:dyDescent="0.25">
      <c r="B7" s="45">
        <f>k_total_tec_0425!B8</f>
        <v>3</v>
      </c>
      <c r="C7" s="46" t="str">
        <f>k_total_tec_0425!C8</f>
        <v>BCR</v>
      </c>
      <c r="D7" s="43">
        <f t="shared" si="0"/>
        <v>811320</v>
      </c>
      <c r="E7" s="43">
        <v>381908</v>
      </c>
      <c r="F7" s="44">
        <v>429412</v>
      </c>
      <c r="G7" s="4"/>
      <c r="H7" s="4"/>
    </row>
    <row r="8" spans="2:8" ht="15" x14ac:dyDescent="0.25">
      <c r="B8" s="45">
        <f>k_total_tec_0425!B9</f>
        <v>4</v>
      </c>
      <c r="C8" s="46" t="str">
        <f>k_total_tec_0425!C9</f>
        <v>BRD</v>
      </c>
      <c r="D8" s="43">
        <f t="shared" si="0"/>
        <v>599513</v>
      </c>
      <c r="E8" s="43">
        <v>280947</v>
      </c>
      <c r="F8" s="44">
        <v>318566</v>
      </c>
      <c r="G8" s="4"/>
      <c r="H8" s="4"/>
    </row>
    <row r="9" spans="2:8" ht="15" x14ac:dyDescent="0.25">
      <c r="B9" s="45">
        <f>k_total_tec_0425!B10</f>
        <v>5</v>
      </c>
      <c r="C9" s="46" t="str">
        <f>k_total_tec_0425!C10</f>
        <v>VITAL</v>
      </c>
      <c r="D9" s="43">
        <f t="shared" si="0"/>
        <v>1066138</v>
      </c>
      <c r="E9" s="43">
        <v>500512</v>
      </c>
      <c r="F9" s="44">
        <v>565626</v>
      </c>
      <c r="G9" s="4"/>
      <c r="H9" s="4"/>
    </row>
    <row r="10" spans="2:8" ht="15" x14ac:dyDescent="0.25">
      <c r="B10" s="45">
        <f>k_total_tec_0425!B11</f>
        <v>6</v>
      </c>
      <c r="C10" s="46" t="str">
        <f>k_total_tec_0425!C11</f>
        <v>ARIPI</v>
      </c>
      <c r="D10" s="43">
        <f t="shared" si="0"/>
        <v>905630</v>
      </c>
      <c r="E10" s="43">
        <v>427104</v>
      </c>
      <c r="F10" s="44">
        <v>478526</v>
      </c>
      <c r="G10" s="4"/>
      <c r="H10" s="4"/>
    </row>
    <row r="11" spans="2:8" ht="15" x14ac:dyDescent="0.25">
      <c r="B11" s="45">
        <f>k_total_tec_0425!B12</f>
        <v>7</v>
      </c>
      <c r="C11" s="46" t="s">
        <v>38</v>
      </c>
      <c r="D11" s="43">
        <f t="shared" si="0"/>
        <v>2123344</v>
      </c>
      <c r="E11" s="43">
        <v>1049765</v>
      </c>
      <c r="F11" s="44">
        <v>1073579</v>
      </c>
      <c r="G11" s="4"/>
      <c r="H11" s="4"/>
    </row>
    <row r="12" spans="2:8" ht="15.75" thickBot="1" x14ac:dyDescent="0.3">
      <c r="B12" s="128" t="s">
        <v>46</v>
      </c>
      <c r="C12" s="129"/>
      <c r="D12" s="39">
        <f>SUM(D5:D11)</f>
        <v>8366240</v>
      </c>
      <c r="E12" s="39">
        <f>SUM(E5:E11)</f>
        <v>4005078</v>
      </c>
      <c r="F12" s="40">
        <f>SUM(F5:F11)</f>
        <v>4361162</v>
      </c>
      <c r="G12" s="4"/>
      <c r="H12" s="4"/>
    </row>
    <row r="14" spans="2:8" x14ac:dyDescent="0.2">
      <c r="B14" s="11"/>
      <c r="C14" s="12"/>
    </row>
    <row r="15" spans="2:8" x14ac:dyDescent="0.2">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R28" sqref="R28"/>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F23" sqref="F23"/>
    </sheetView>
  </sheetViews>
  <sheetFormatPr defaultColWidth="11.42578125" defaultRowHeight="12.75" x14ac:dyDescent="0.2"/>
  <cols>
    <col min="2" max="2" width="5.140625" customWidth="1"/>
    <col min="3" max="3" width="18.425781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4.75" customHeight="1" x14ac:dyDescent="0.2">
      <c r="B2" s="95" t="s">
        <v>205</v>
      </c>
      <c r="C2" s="96"/>
      <c r="D2" s="96"/>
      <c r="E2" s="96"/>
      <c r="F2" s="96"/>
      <c r="G2" s="96"/>
      <c r="H2" s="96"/>
      <c r="I2" s="96"/>
      <c r="J2" s="96"/>
      <c r="K2" s="96"/>
      <c r="L2" s="96"/>
      <c r="M2" s="96"/>
      <c r="N2" s="96"/>
      <c r="O2" s="96"/>
      <c r="P2" s="97"/>
    </row>
    <row r="3" spans="2:19" ht="23.25" customHeight="1" x14ac:dyDescent="0.2">
      <c r="B3" s="94" t="s">
        <v>45</v>
      </c>
      <c r="C3" s="93" t="s">
        <v>9</v>
      </c>
      <c r="D3" s="93" t="s">
        <v>139</v>
      </c>
      <c r="E3" s="130"/>
      <c r="F3" s="131"/>
      <c r="G3" s="131"/>
      <c r="H3" s="132"/>
      <c r="I3" s="93" t="s">
        <v>141</v>
      </c>
      <c r="J3" s="93"/>
      <c r="K3" s="93"/>
      <c r="L3" s="93"/>
      <c r="M3" s="93"/>
      <c r="N3" s="93"/>
      <c r="O3" s="93"/>
      <c r="P3" s="100"/>
    </row>
    <row r="4" spans="2:19" ht="23.25" customHeight="1" x14ac:dyDescent="0.2">
      <c r="B4" s="94"/>
      <c r="C4" s="93"/>
      <c r="D4" s="93"/>
      <c r="E4" s="93" t="s">
        <v>46</v>
      </c>
      <c r="F4" s="93"/>
      <c r="G4" s="93"/>
      <c r="H4" s="93"/>
      <c r="I4" s="93" t="s">
        <v>17</v>
      </c>
      <c r="J4" s="93"/>
      <c r="K4" s="93"/>
      <c r="L4" s="93"/>
      <c r="M4" s="93" t="s">
        <v>18</v>
      </c>
      <c r="N4" s="93"/>
      <c r="O4" s="93"/>
      <c r="P4" s="100"/>
    </row>
    <row r="5" spans="2:19" ht="47.25" customHeight="1" x14ac:dyDescent="0.2">
      <c r="B5" s="94"/>
      <c r="C5" s="93"/>
      <c r="D5" s="93"/>
      <c r="E5" s="36" t="s">
        <v>19</v>
      </c>
      <c r="F5" s="36" t="s">
        <v>20</v>
      </c>
      <c r="G5" s="36" t="s">
        <v>35</v>
      </c>
      <c r="H5" s="36" t="s">
        <v>34</v>
      </c>
      <c r="I5" s="36" t="s">
        <v>19</v>
      </c>
      <c r="J5" s="36" t="s">
        <v>20</v>
      </c>
      <c r="K5" s="36" t="s">
        <v>35</v>
      </c>
      <c r="L5" s="36" t="s">
        <v>34</v>
      </c>
      <c r="M5" s="36" t="s">
        <v>19</v>
      </c>
      <c r="N5" s="36" t="s">
        <v>20</v>
      </c>
      <c r="O5" s="36" t="s">
        <v>35</v>
      </c>
      <c r="P5" s="47" t="s">
        <v>34</v>
      </c>
    </row>
    <row r="6" spans="2:19" ht="18" hidden="1" customHeight="1" x14ac:dyDescent="0.25">
      <c r="B6" s="30"/>
      <c r="C6" s="16"/>
      <c r="D6" s="17" t="s">
        <v>21</v>
      </c>
      <c r="E6" s="17" t="s">
        <v>22</v>
      </c>
      <c r="F6" s="17" t="s">
        <v>23</v>
      </c>
      <c r="G6" s="17"/>
      <c r="H6" s="17" t="s">
        <v>24</v>
      </c>
      <c r="I6" s="17" t="s">
        <v>22</v>
      </c>
      <c r="J6" s="17" t="s">
        <v>23</v>
      </c>
      <c r="K6" s="17"/>
      <c r="L6" s="17" t="s">
        <v>24</v>
      </c>
      <c r="M6" s="17" t="s">
        <v>25</v>
      </c>
      <c r="N6" s="17" t="s">
        <v>26</v>
      </c>
      <c r="O6" s="17"/>
      <c r="P6" s="18" t="s">
        <v>27</v>
      </c>
    </row>
    <row r="7" spans="2:19" ht="15" x14ac:dyDescent="0.25">
      <c r="B7" s="41">
        <f>k_total_tec_0425!B6</f>
        <v>1</v>
      </c>
      <c r="C7" s="42" t="str">
        <f>k_total_tec_0425!C6</f>
        <v>METROPOLITAN LIFE</v>
      </c>
      <c r="D7" s="43">
        <f>SUM(E7+F7+G7+H7)</f>
        <v>1156036</v>
      </c>
      <c r="E7" s="43">
        <f>I7+M7</f>
        <v>94056</v>
      </c>
      <c r="F7" s="43">
        <f>J7+N7</f>
        <v>266277</v>
      </c>
      <c r="G7" s="43">
        <f>K7+O7</f>
        <v>415985</v>
      </c>
      <c r="H7" s="43">
        <f>L7+P7</f>
        <v>379718</v>
      </c>
      <c r="I7" s="43">
        <v>44102</v>
      </c>
      <c r="J7" s="43">
        <v>123753</v>
      </c>
      <c r="K7" s="43">
        <v>193676</v>
      </c>
      <c r="L7" s="43">
        <v>189456</v>
      </c>
      <c r="M7" s="43">
        <v>49954</v>
      </c>
      <c r="N7" s="43">
        <v>142524</v>
      </c>
      <c r="O7" s="43">
        <v>222309</v>
      </c>
      <c r="P7" s="44">
        <v>190262</v>
      </c>
    </row>
    <row r="8" spans="2:19" ht="15" x14ac:dyDescent="0.25">
      <c r="B8" s="45">
        <f>k_total_tec_0425!B7</f>
        <v>2</v>
      </c>
      <c r="C8" s="42" t="str">
        <f>k_total_tec_0425!C7</f>
        <v>AZT VIITORUL TAU</v>
      </c>
      <c r="D8" s="43">
        <f t="shared" ref="D8:D13" si="0">SUM(E8+F8+G8+H8)</f>
        <v>1704259</v>
      </c>
      <c r="E8" s="43">
        <f t="shared" ref="E8:E13" si="1">I8+M8</f>
        <v>93925</v>
      </c>
      <c r="F8" s="43">
        <f t="shared" ref="F8:F13" si="2">J8+N8</f>
        <v>255187</v>
      </c>
      <c r="G8" s="43">
        <f t="shared" ref="G8:G13" si="3">K8+O8</f>
        <v>598011</v>
      </c>
      <c r="H8" s="43">
        <f t="shared" ref="H8:H13" si="4">L8+P8</f>
        <v>757136</v>
      </c>
      <c r="I8" s="43">
        <v>44011</v>
      </c>
      <c r="J8" s="43">
        <v>119175</v>
      </c>
      <c r="K8" s="43">
        <v>278574</v>
      </c>
      <c r="L8" s="43">
        <v>372095</v>
      </c>
      <c r="M8" s="43">
        <v>49914</v>
      </c>
      <c r="N8" s="43">
        <v>136012</v>
      </c>
      <c r="O8" s="43">
        <v>319437</v>
      </c>
      <c r="P8" s="44">
        <v>385041</v>
      </c>
    </row>
    <row r="9" spans="2:19" ht="15" x14ac:dyDescent="0.25">
      <c r="B9" s="45">
        <f>k_total_tec_0425!B8</f>
        <v>3</v>
      </c>
      <c r="C9" s="46" t="str">
        <f>k_total_tec_0425!C8</f>
        <v>BCR</v>
      </c>
      <c r="D9" s="43">
        <f t="shared" si="0"/>
        <v>811320</v>
      </c>
      <c r="E9" s="43">
        <f t="shared" si="1"/>
        <v>95161</v>
      </c>
      <c r="F9" s="43">
        <f t="shared" si="2"/>
        <v>281547</v>
      </c>
      <c r="G9" s="43">
        <f t="shared" si="3"/>
        <v>256598</v>
      </c>
      <c r="H9" s="43">
        <f t="shared" si="4"/>
        <v>178014</v>
      </c>
      <c r="I9" s="43">
        <v>44508</v>
      </c>
      <c r="J9" s="43">
        <v>130809</v>
      </c>
      <c r="K9" s="43">
        <v>120151</v>
      </c>
      <c r="L9" s="43">
        <v>86440</v>
      </c>
      <c r="M9" s="43">
        <v>50653</v>
      </c>
      <c r="N9" s="43">
        <v>150738</v>
      </c>
      <c r="O9" s="43">
        <v>136447</v>
      </c>
      <c r="P9" s="44">
        <v>91574</v>
      </c>
    </row>
    <row r="10" spans="2:19" ht="15" x14ac:dyDescent="0.25">
      <c r="B10" s="45">
        <f>k_total_tec_0425!B9</f>
        <v>4</v>
      </c>
      <c r="C10" s="46" t="str">
        <f>k_total_tec_0425!C9</f>
        <v>BRD</v>
      </c>
      <c r="D10" s="43">
        <f t="shared" si="0"/>
        <v>599513</v>
      </c>
      <c r="E10" s="43">
        <f t="shared" si="1"/>
        <v>96816</v>
      </c>
      <c r="F10" s="43">
        <f t="shared" si="2"/>
        <v>258938</v>
      </c>
      <c r="G10" s="43">
        <f t="shared" si="3"/>
        <v>165830</v>
      </c>
      <c r="H10" s="43">
        <f t="shared" si="4"/>
        <v>77929</v>
      </c>
      <c r="I10" s="43">
        <v>45343</v>
      </c>
      <c r="J10" s="43">
        <v>120942</v>
      </c>
      <c r="K10" s="43">
        <v>77974</v>
      </c>
      <c r="L10" s="43">
        <v>36688</v>
      </c>
      <c r="M10" s="43">
        <v>51473</v>
      </c>
      <c r="N10" s="43">
        <v>137996</v>
      </c>
      <c r="O10" s="43">
        <v>87856</v>
      </c>
      <c r="P10" s="44">
        <v>41241</v>
      </c>
    </row>
    <row r="11" spans="2:19" ht="15" x14ac:dyDescent="0.25">
      <c r="B11" s="45">
        <f>k_total_tec_0425!B10</f>
        <v>5</v>
      </c>
      <c r="C11" s="46" t="str">
        <f>k_total_tec_0425!C10</f>
        <v>VITAL</v>
      </c>
      <c r="D11" s="43">
        <f t="shared" si="0"/>
        <v>1066138</v>
      </c>
      <c r="E11" s="43">
        <f t="shared" si="1"/>
        <v>93808</v>
      </c>
      <c r="F11" s="43">
        <f t="shared" si="2"/>
        <v>296187</v>
      </c>
      <c r="G11" s="43">
        <f t="shared" si="3"/>
        <v>386597</v>
      </c>
      <c r="H11" s="43">
        <f t="shared" si="4"/>
        <v>289546</v>
      </c>
      <c r="I11" s="43">
        <v>43992</v>
      </c>
      <c r="J11" s="43">
        <v>137203</v>
      </c>
      <c r="K11" s="43">
        <v>178279</v>
      </c>
      <c r="L11" s="43">
        <v>141038</v>
      </c>
      <c r="M11" s="43">
        <v>49816</v>
      </c>
      <c r="N11" s="43">
        <v>158984</v>
      </c>
      <c r="O11" s="43">
        <v>208318</v>
      </c>
      <c r="P11" s="44">
        <v>148508</v>
      </c>
    </row>
    <row r="12" spans="2:19" ht="15" x14ac:dyDescent="0.25">
      <c r="B12" s="45">
        <f>k_total_tec_0425!B11</f>
        <v>6</v>
      </c>
      <c r="C12" s="46" t="str">
        <f>k_total_tec_0425!C11</f>
        <v>ARIPI</v>
      </c>
      <c r="D12" s="43">
        <f t="shared" si="0"/>
        <v>905630</v>
      </c>
      <c r="E12" s="43">
        <f t="shared" si="1"/>
        <v>93645</v>
      </c>
      <c r="F12" s="43">
        <f t="shared" si="2"/>
        <v>249761</v>
      </c>
      <c r="G12" s="43">
        <f t="shared" si="3"/>
        <v>297727</v>
      </c>
      <c r="H12" s="43">
        <f t="shared" si="4"/>
        <v>264497</v>
      </c>
      <c r="I12" s="43">
        <v>43900</v>
      </c>
      <c r="J12" s="43">
        <v>116363</v>
      </c>
      <c r="K12" s="43">
        <v>137504</v>
      </c>
      <c r="L12" s="43">
        <v>129337</v>
      </c>
      <c r="M12" s="43">
        <v>49745</v>
      </c>
      <c r="N12" s="43">
        <v>133398</v>
      </c>
      <c r="O12" s="43">
        <v>160223</v>
      </c>
      <c r="P12" s="44">
        <v>135160</v>
      </c>
    </row>
    <row r="13" spans="2:19" ht="15" x14ac:dyDescent="0.25">
      <c r="B13" s="45">
        <f>k_total_tec_0425!B12</f>
        <v>7</v>
      </c>
      <c r="C13" s="46" t="s">
        <v>38</v>
      </c>
      <c r="D13" s="43">
        <f t="shared" si="0"/>
        <v>2123344</v>
      </c>
      <c r="E13" s="43">
        <f t="shared" si="1"/>
        <v>94617</v>
      </c>
      <c r="F13" s="43">
        <f t="shared" si="2"/>
        <v>304954</v>
      </c>
      <c r="G13" s="43">
        <f t="shared" si="3"/>
        <v>718936</v>
      </c>
      <c r="H13" s="43">
        <f t="shared" si="4"/>
        <v>1004837</v>
      </c>
      <c r="I13" s="43">
        <v>44305</v>
      </c>
      <c r="J13" s="43">
        <v>142740</v>
      </c>
      <c r="K13" s="43">
        <v>348125</v>
      </c>
      <c r="L13" s="43">
        <v>514595</v>
      </c>
      <c r="M13" s="43">
        <v>50312</v>
      </c>
      <c r="N13" s="43">
        <v>162214</v>
      </c>
      <c r="O13" s="43">
        <v>370811</v>
      </c>
      <c r="P13" s="44">
        <v>490242</v>
      </c>
      <c r="Q13" s="4"/>
      <c r="R13" s="4"/>
      <c r="S13" s="4"/>
    </row>
    <row r="14" spans="2:19" ht="15.75" thickBot="1" x14ac:dyDescent="0.3">
      <c r="B14" s="107" t="s">
        <v>46</v>
      </c>
      <c r="C14" s="108"/>
      <c r="D14" s="39">
        <f t="shared" ref="D14:P14" si="5">SUM(D7:D13)</f>
        <v>8366240</v>
      </c>
      <c r="E14" s="39">
        <f t="shared" si="5"/>
        <v>662028</v>
      </c>
      <c r="F14" s="39">
        <f t="shared" si="5"/>
        <v>1912851</v>
      </c>
      <c r="G14" s="39">
        <f t="shared" si="5"/>
        <v>2839684</v>
      </c>
      <c r="H14" s="39">
        <f t="shared" si="5"/>
        <v>2951677</v>
      </c>
      <c r="I14" s="39">
        <f t="shared" si="5"/>
        <v>310161</v>
      </c>
      <c r="J14" s="39">
        <f t="shared" si="5"/>
        <v>890985</v>
      </c>
      <c r="K14" s="39">
        <f t="shared" si="5"/>
        <v>1334283</v>
      </c>
      <c r="L14" s="39">
        <f t="shared" si="5"/>
        <v>1469649</v>
      </c>
      <c r="M14" s="39">
        <f t="shared" si="5"/>
        <v>351867</v>
      </c>
      <c r="N14" s="39">
        <f t="shared" si="5"/>
        <v>1021866</v>
      </c>
      <c r="O14" s="39">
        <f t="shared" si="5"/>
        <v>1505401</v>
      </c>
      <c r="P14" s="40">
        <f t="shared" si="5"/>
        <v>1482028</v>
      </c>
    </row>
    <row r="16" spans="2:19" x14ac:dyDescent="0.2">
      <c r="B16" s="11"/>
      <c r="C16" s="12"/>
      <c r="E16" s="4"/>
      <c r="I16" s="4"/>
    </row>
    <row r="17" spans="2:3" x14ac:dyDescent="0.2">
      <c r="B17" s="15"/>
      <c r="C17" s="15"/>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S28" sqref="S28"/>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O9" sqref="O9"/>
    </sheetView>
  </sheetViews>
  <sheetFormatPr defaultRowHeight="12.75" x14ac:dyDescent="0.2"/>
  <cols>
    <col min="2" max="2" width="5.5703125" customWidth="1"/>
    <col min="3" max="3" width="19.425781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x14ac:dyDescent="0.25"/>
    <row r="2" spans="2:11" ht="47.25" customHeight="1" x14ac:dyDescent="0.2">
      <c r="B2" s="95" t="s">
        <v>183</v>
      </c>
      <c r="C2" s="96"/>
      <c r="D2" s="96"/>
      <c r="E2" s="96"/>
      <c r="F2" s="96"/>
      <c r="G2" s="96"/>
      <c r="H2" s="96"/>
      <c r="I2" s="96"/>
      <c r="J2" s="96"/>
      <c r="K2" s="97"/>
    </row>
    <row r="3" spans="2:11" ht="69.75" customHeight="1" x14ac:dyDescent="0.2">
      <c r="B3" s="103" t="s">
        <v>45</v>
      </c>
      <c r="C3" s="105" t="s">
        <v>9</v>
      </c>
      <c r="D3" s="93" t="s">
        <v>40</v>
      </c>
      <c r="E3" s="93" t="s">
        <v>140</v>
      </c>
      <c r="F3" s="93"/>
      <c r="G3" s="93" t="s">
        <v>186</v>
      </c>
      <c r="H3" s="93"/>
      <c r="I3" s="93"/>
      <c r="J3" s="93" t="s">
        <v>141</v>
      </c>
      <c r="K3" s="100"/>
    </row>
    <row r="4" spans="2:11" ht="119.25" customHeight="1" x14ac:dyDescent="0.2">
      <c r="B4" s="103" t="s">
        <v>45</v>
      </c>
      <c r="C4" s="105"/>
      <c r="D4" s="93"/>
      <c r="E4" s="36" t="s">
        <v>51</v>
      </c>
      <c r="F4" s="36" t="s">
        <v>142</v>
      </c>
      <c r="G4" s="36" t="s">
        <v>51</v>
      </c>
      <c r="H4" s="36" t="s">
        <v>143</v>
      </c>
      <c r="I4" s="36" t="s">
        <v>142</v>
      </c>
      <c r="J4" s="36" t="s">
        <v>187</v>
      </c>
      <c r="K4" s="47" t="s">
        <v>188</v>
      </c>
    </row>
    <row r="5" spans="2:11" hidden="1" x14ac:dyDescent="0.2">
      <c r="B5" s="26"/>
      <c r="C5" s="24"/>
      <c r="D5" s="25" t="s">
        <v>144</v>
      </c>
      <c r="E5" s="25" t="s">
        <v>145</v>
      </c>
      <c r="F5" s="24"/>
      <c r="G5" s="25" t="s">
        <v>146</v>
      </c>
      <c r="H5" s="24"/>
      <c r="I5" s="24"/>
      <c r="J5" s="25" t="s">
        <v>147</v>
      </c>
      <c r="K5" s="27" t="s">
        <v>148</v>
      </c>
    </row>
    <row r="6" spans="2:11" ht="15" x14ac:dyDescent="0.25">
      <c r="B6" s="41">
        <f>[1]k_total_tec_0609!A10</f>
        <v>1</v>
      </c>
      <c r="C6" s="42" t="s">
        <v>39</v>
      </c>
      <c r="D6" s="43">
        <v>1156036</v>
      </c>
      <c r="E6" s="43">
        <v>617839</v>
      </c>
      <c r="F6" s="49">
        <f>E6/D6</f>
        <v>0.53444615911615212</v>
      </c>
      <c r="G6" s="43">
        <v>27083</v>
      </c>
      <c r="H6" s="49">
        <f t="shared" ref="H6:H13" si="0">G6/$G$13</f>
        <v>0.13937032996438936</v>
      </c>
      <c r="I6" s="49">
        <f>G6/D6</f>
        <v>2.342747111681643E-2</v>
      </c>
      <c r="J6" s="43">
        <v>25598</v>
      </c>
      <c r="K6" s="44">
        <v>1485</v>
      </c>
    </row>
    <row r="7" spans="2:11" ht="15" x14ac:dyDescent="0.25">
      <c r="B7" s="45">
        <v>2</v>
      </c>
      <c r="C7" s="42" t="str">
        <f>[1]k_total_tec_0609!B12</f>
        <v>AZT VIITORUL TAU</v>
      </c>
      <c r="D7" s="43">
        <v>1704259</v>
      </c>
      <c r="E7" s="43">
        <v>927888</v>
      </c>
      <c r="F7" s="49">
        <f t="shared" ref="F7:F12" si="1">E7/D7</f>
        <v>0.54445245705024881</v>
      </c>
      <c r="G7" s="43">
        <v>37862</v>
      </c>
      <c r="H7" s="49">
        <f t="shared" si="0"/>
        <v>0.19483954632469483</v>
      </c>
      <c r="I7" s="49">
        <f>G7/D7</f>
        <v>2.2216106824138819E-2</v>
      </c>
      <c r="J7" s="43">
        <v>35823</v>
      </c>
      <c r="K7" s="44">
        <v>2039</v>
      </c>
    </row>
    <row r="8" spans="2:11" ht="15" x14ac:dyDescent="0.25">
      <c r="B8" s="45">
        <v>3</v>
      </c>
      <c r="C8" s="46" t="str">
        <f>[1]k_total_tec_0609!B13</f>
        <v>BCR</v>
      </c>
      <c r="D8" s="43">
        <v>811320</v>
      </c>
      <c r="E8" s="43">
        <v>408605</v>
      </c>
      <c r="F8" s="49">
        <f t="shared" si="1"/>
        <v>0.5036298870975694</v>
      </c>
      <c r="G8" s="43">
        <v>20325</v>
      </c>
      <c r="H8" s="49">
        <f t="shared" si="0"/>
        <v>0.1045933595438546</v>
      </c>
      <c r="I8" s="49">
        <f>G8/D8</f>
        <v>2.505176749001627E-2</v>
      </c>
      <c r="J8" s="43">
        <v>19282</v>
      </c>
      <c r="K8" s="44">
        <v>1043</v>
      </c>
    </row>
    <row r="9" spans="2:11" ht="15" x14ac:dyDescent="0.25">
      <c r="B9" s="45">
        <v>4</v>
      </c>
      <c r="C9" s="46" t="str">
        <f>[1]k_total_tec_0609!B15</f>
        <v>BRD</v>
      </c>
      <c r="D9" s="43">
        <v>599513</v>
      </c>
      <c r="E9" s="43">
        <v>292546</v>
      </c>
      <c r="F9" s="49">
        <f t="shared" si="1"/>
        <v>0.48797273787223966</v>
      </c>
      <c r="G9" s="43">
        <v>16116</v>
      </c>
      <c r="H9" s="49">
        <f t="shared" si="0"/>
        <v>8.2933657191082935E-2</v>
      </c>
      <c r="I9" s="49">
        <v>2.4474098565715047E-2</v>
      </c>
      <c r="J9" s="43">
        <v>15259</v>
      </c>
      <c r="K9" s="44">
        <v>857</v>
      </c>
    </row>
    <row r="10" spans="2:11" ht="15" x14ac:dyDescent="0.25">
      <c r="B10" s="45">
        <v>5</v>
      </c>
      <c r="C10" s="46" t="str">
        <f>[1]k_total_tec_0609!B16</f>
        <v>VITAL</v>
      </c>
      <c r="D10" s="43">
        <v>1066138</v>
      </c>
      <c r="E10" s="43">
        <v>533638</v>
      </c>
      <c r="F10" s="49">
        <f t="shared" si="1"/>
        <v>0.50053370201606173</v>
      </c>
      <c r="G10" s="43">
        <v>24789</v>
      </c>
      <c r="H10" s="49">
        <f t="shared" si="0"/>
        <v>0.12756530330787758</v>
      </c>
      <c r="I10" s="49">
        <v>2.3634883424390147E-2</v>
      </c>
      <c r="J10" s="43">
        <v>23542</v>
      </c>
      <c r="K10" s="44">
        <v>1247</v>
      </c>
    </row>
    <row r="11" spans="2:11" ht="15" x14ac:dyDescent="0.25">
      <c r="B11" s="45">
        <v>6</v>
      </c>
      <c r="C11" s="46" t="str">
        <f>[1]k_total_tec_0609!B18</f>
        <v>ARIPI</v>
      </c>
      <c r="D11" s="43">
        <v>905630</v>
      </c>
      <c r="E11" s="43">
        <v>467776</v>
      </c>
      <c r="F11" s="49">
        <f t="shared" si="1"/>
        <v>0.51651999160805184</v>
      </c>
      <c r="G11" s="43">
        <v>21796</v>
      </c>
      <c r="H11" s="49">
        <f t="shared" si="0"/>
        <v>0.11216319137111216</v>
      </c>
      <c r="I11" s="49">
        <v>2.388497247862988E-2</v>
      </c>
      <c r="J11" s="43">
        <v>20662</v>
      </c>
      <c r="K11" s="44">
        <v>1134</v>
      </c>
    </row>
    <row r="12" spans="2:11" ht="15" x14ac:dyDescent="0.25">
      <c r="B12" s="45">
        <v>7</v>
      </c>
      <c r="C12" s="46" t="s">
        <v>38</v>
      </c>
      <c r="D12" s="43">
        <v>2123344</v>
      </c>
      <c r="E12" s="43">
        <v>1228000</v>
      </c>
      <c r="F12" s="49">
        <f t="shared" si="1"/>
        <v>0.57833304448078127</v>
      </c>
      <c r="G12" s="43">
        <v>46353</v>
      </c>
      <c r="H12" s="49">
        <f t="shared" si="0"/>
        <v>0.23853461229698852</v>
      </c>
      <c r="I12" s="49">
        <f>G12/D12</f>
        <v>2.1830188608157698E-2</v>
      </c>
      <c r="J12" s="43">
        <v>43799</v>
      </c>
      <c r="K12" s="44">
        <v>2554</v>
      </c>
    </row>
    <row r="13" spans="2:11" ht="15.75" thickBot="1" x14ac:dyDescent="0.3">
      <c r="B13" s="37" t="s">
        <v>46</v>
      </c>
      <c r="C13" s="38"/>
      <c r="D13" s="39">
        <f>SUM(D6:D12)</f>
        <v>8366240</v>
      </c>
      <c r="E13" s="39">
        <f>SUM(E6:E12)</f>
        <v>4476292</v>
      </c>
      <c r="F13" s="48">
        <f>E13/D13</f>
        <v>0.53504226510355901</v>
      </c>
      <c r="G13" s="39">
        <f>SUM(G6:G12)</f>
        <v>194324</v>
      </c>
      <c r="H13" s="48">
        <f t="shared" si="0"/>
        <v>1</v>
      </c>
      <c r="I13" s="48">
        <f>G13/D13</f>
        <v>2.3227160588269045E-2</v>
      </c>
      <c r="J13" s="39">
        <f>SUM(J6:J12)</f>
        <v>183965</v>
      </c>
      <c r="K13" s="40">
        <f>SUM(K6:K12)</f>
        <v>10359</v>
      </c>
    </row>
    <row r="14" spans="2:11" x14ac:dyDescent="0.2">
      <c r="C14" s="7"/>
      <c r="D14" s="4"/>
      <c r="E14" s="4"/>
    </row>
    <row r="15" spans="2:11" ht="14.25" customHeight="1" x14ac:dyDescent="0.2">
      <c r="B15" s="101" t="s">
        <v>149</v>
      </c>
      <c r="C15" s="101"/>
      <c r="D15" s="101"/>
      <c r="E15" s="101"/>
      <c r="F15" s="101"/>
      <c r="G15" s="101"/>
      <c r="H15" s="101"/>
      <c r="I15" s="101"/>
      <c r="J15" s="101"/>
      <c r="K15" s="101"/>
    </row>
    <row r="16" spans="2:11" ht="33.75" customHeight="1" x14ac:dyDescent="0.2">
      <c r="B16" s="104" t="s">
        <v>28</v>
      </c>
      <c r="C16" s="104"/>
      <c r="D16" s="104"/>
      <c r="E16" s="104"/>
      <c r="F16" s="104"/>
      <c r="G16" s="104"/>
      <c r="H16" s="104"/>
      <c r="I16" s="104"/>
      <c r="J16" s="104"/>
      <c r="K16" s="104"/>
    </row>
    <row r="17" spans="2:11" ht="30.75" customHeight="1" x14ac:dyDescent="0.2">
      <c r="B17" s="101" t="s">
        <v>150</v>
      </c>
      <c r="C17" s="101"/>
      <c r="D17" s="101"/>
      <c r="E17" s="101"/>
      <c r="F17" s="101"/>
      <c r="G17" s="101"/>
      <c r="H17" s="101"/>
      <c r="I17" s="101"/>
      <c r="J17" s="101"/>
      <c r="K17" s="101"/>
    </row>
    <row r="18" spans="2:11" ht="170.25" customHeight="1" x14ac:dyDescent="0.2">
      <c r="B18" s="101" t="s">
        <v>185</v>
      </c>
      <c r="C18" s="102"/>
      <c r="D18" s="102"/>
      <c r="E18" s="102"/>
      <c r="F18" s="102"/>
      <c r="G18" s="102"/>
      <c r="H18" s="102"/>
      <c r="I18" s="102"/>
      <c r="J18" s="102"/>
      <c r="K18" s="102"/>
    </row>
  </sheetData>
  <mergeCells count="11">
    <mergeCell ref="B18:K18"/>
    <mergeCell ref="B3:B4"/>
    <mergeCell ref="B2:K2"/>
    <mergeCell ref="B15:K15"/>
    <mergeCell ref="B16:K16"/>
    <mergeCell ref="C3:C4"/>
    <mergeCell ref="D3:D4"/>
    <mergeCell ref="E3:F3"/>
    <mergeCell ref="G3:I3"/>
    <mergeCell ref="J3:K3"/>
    <mergeCell ref="B17:K17"/>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18"/>
  <sheetViews>
    <sheetView zoomScaleNormal="100" workbookViewId="0">
      <selection activeCell="F24" sqref="F24"/>
    </sheetView>
  </sheetViews>
  <sheetFormatPr defaultRowHeight="12.75" x14ac:dyDescent="0.2"/>
  <cols>
    <col min="2" max="2" width="4.85546875" customWidth="1"/>
    <col min="3" max="3" width="20" customWidth="1"/>
    <col min="4" max="4" width="20.7109375" customWidth="1"/>
    <col min="5" max="5" width="16.28515625" customWidth="1"/>
    <col min="6" max="6" width="17.140625" customWidth="1"/>
    <col min="7" max="7" width="15.140625" customWidth="1"/>
  </cols>
  <sheetData>
    <row r="1" spans="2:7" ht="13.5" thickBot="1" x14ac:dyDescent="0.25"/>
    <row r="2" spans="2:7" s="2" customFormat="1" ht="55.5" customHeight="1" x14ac:dyDescent="0.2">
      <c r="B2" s="95" t="s">
        <v>189</v>
      </c>
      <c r="C2" s="96"/>
      <c r="D2" s="96"/>
      <c r="E2" s="96"/>
      <c r="F2" s="96"/>
      <c r="G2" s="97"/>
    </row>
    <row r="3" spans="2:7" s="19" customFormat="1" ht="12.75" customHeight="1" x14ac:dyDescent="0.2">
      <c r="B3" s="94" t="s">
        <v>45</v>
      </c>
      <c r="C3" s="93" t="s">
        <v>29</v>
      </c>
      <c r="D3" s="106" t="s">
        <v>157</v>
      </c>
      <c r="E3" s="106" t="s">
        <v>162</v>
      </c>
      <c r="F3" s="106" t="s">
        <v>168</v>
      </c>
      <c r="G3" s="109" t="s">
        <v>171</v>
      </c>
    </row>
    <row r="4" spans="2:7" s="19" customFormat="1" ht="27" customHeight="1" x14ac:dyDescent="0.2">
      <c r="B4" s="94"/>
      <c r="C4" s="93"/>
      <c r="D4" s="93"/>
      <c r="E4" s="93"/>
      <c r="F4" s="93"/>
      <c r="G4" s="100"/>
    </row>
    <row r="5" spans="2:7" ht="15" x14ac:dyDescent="0.25">
      <c r="B5" s="41">
        <f>k_total_tec_0425!B6</f>
        <v>1</v>
      </c>
      <c r="C5" s="42" t="str">
        <f>k_total_tec_0425!C6</f>
        <v>METROPOLITAN LIFE</v>
      </c>
      <c r="D5" s="43">
        <v>1148673</v>
      </c>
      <c r="E5" s="43">
        <v>1150126</v>
      </c>
      <c r="F5" s="43">
        <v>1150997</v>
      </c>
      <c r="G5" s="44">
        <v>1156036</v>
      </c>
    </row>
    <row r="6" spans="2:7" ht="15" x14ac:dyDescent="0.25">
      <c r="B6" s="45">
        <f>k_total_tec_0425!B7</f>
        <v>2</v>
      </c>
      <c r="C6" s="42" t="str">
        <f>k_total_tec_0425!C7</f>
        <v>AZT VIITORUL TAU</v>
      </c>
      <c r="D6" s="43">
        <v>1698063</v>
      </c>
      <c r="E6" s="43">
        <v>1699079</v>
      </c>
      <c r="F6" s="43">
        <v>1699513</v>
      </c>
      <c r="G6" s="44">
        <v>1704259</v>
      </c>
    </row>
    <row r="7" spans="2:7" ht="15" x14ac:dyDescent="0.25">
      <c r="B7" s="45">
        <f>k_total_tec_0425!B8</f>
        <v>3</v>
      </c>
      <c r="C7" s="46" t="str">
        <f>k_total_tec_0425!C8</f>
        <v>BCR</v>
      </c>
      <c r="D7" s="43">
        <v>802755</v>
      </c>
      <c r="E7" s="43">
        <v>804582</v>
      </c>
      <c r="F7" s="43">
        <v>805788</v>
      </c>
      <c r="G7" s="44">
        <v>811320</v>
      </c>
    </row>
    <row r="8" spans="2:7" ht="15" x14ac:dyDescent="0.25">
      <c r="B8" s="45">
        <f>k_total_tec_0425!B9</f>
        <v>4</v>
      </c>
      <c r="C8" s="46" t="str">
        <f>k_total_tec_0425!C9</f>
        <v>BRD</v>
      </c>
      <c r="D8" s="43">
        <v>591313</v>
      </c>
      <c r="E8" s="43">
        <v>592975</v>
      </c>
      <c r="F8" s="43">
        <v>594076</v>
      </c>
      <c r="G8" s="44">
        <v>599513</v>
      </c>
    </row>
    <row r="9" spans="2:7" ht="15" x14ac:dyDescent="0.25">
      <c r="B9" s="45">
        <f>k_total_tec_0425!B10</f>
        <v>5</v>
      </c>
      <c r="C9" s="46" t="str">
        <f>k_total_tec_0425!C10</f>
        <v>VITAL</v>
      </c>
      <c r="D9" s="43">
        <v>1058684</v>
      </c>
      <c r="E9" s="43">
        <v>1060148</v>
      </c>
      <c r="F9" s="43">
        <v>1060976</v>
      </c>
      <c r="G9" s="44">
        <v>1066138</v>
      </c>
    </row>
    <row r="10" spans="2:7" ht="15" x14ac:dyDescent="0.25">
      <c r="B10" s="45">
        <f>k_total_tec_0425!B11</f>
        <v>6</v>
      </c>
      <c r="C10" s="46" t="str">
        <f>k_total_tec_0425!C11</f>
        <v>ARIPI</v>
      </c>
      <c r="D10" s="43">
        <v>897905</v>
      </c>
      <c r="E10" s="43">
        <v>899444</v>
      </c>
      <c r="F10" s="43">
        <v>900378</v>
      </c>
      <c r="G10" s="44">
        <v>905630</v>
      </c>
    </row>
    <row r="11" spans="2:7" ht="15" x14ac:dyDescent="0.25">
      <c r="B11" s="45">
        <f>k_total_tec_0425!B12</f>
        <v>7</v>
      </c>
      <c r="C11" s="46" t="str">
        <f>k_total_tec_0425!C12</f>
        <v>NN</v>
      </c>
      <c r="D11" s="43">
        <v>2117387</v>
      </c>
      <c r="E11" s="43">
        <v>2118415</v>
      </c>
      <c r="F11" s="43">
        <v>2118757</v>
      </c>
      <c r="G11" s="44">
        <v>2123344</v>
      </c>
    </row>
    <row r="12" spans="2:7" ht="15.75" thickBot="1" x14ac:dyDescent="0.3">
      <c r="B12" s="107" t="s">
        <v>43</v>
      </c>
      <c r="C12" s="108"/>
      <c r="D12" s="50">
        <f>SUM(D5:D11)</f>
        <v>8314780</v>
      </c>
      <c r="E12" s="50">
        <f>SUM(E5:E11)</f>
        <v>8324769</v>
      </c>
      <c r="F12" s="50">
        <f>SUM(F5:F11)</f>
        <v>8330485</v>
      </c>
      <c r="G12" s="51">
        <f>SUM(G5:G11)</f>
        <v>8366240</v>
      </c>
    </row>
    <row r="17" spans="3:3" ht="18" x14ac:dyDescent="0.25">
      <c r="C17" s="1"/>
    </row>
    <row r="18" spans="3:3" ht="18" x14ac:dyDescent="0.25">
      <c r="C18" s="1"/>
    </row>
  </sheetData>
  <mergeCells count="8">
    <mergeCell ref="F3:F4"/>
    <mergeCell ref="E3:E4"/>
    <mergeCell ref="D3:D4"/>
    <mergeCell ref="B12:C12"/>
    <mergeCell ref="B3:B4"/>
    <mergeCell ref="C3:C4"/>
    <mergeCell ref="B2:G2"/>
    <mergeCell ref="G3:G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24"/>
  <sheetViews>
    <sheetView zoomScaleNormal="100" workbookViewId="0">
      <selection activeCell="E25" sqref="E25"/>
    </sheetView>
  </sheetViews>
  <sheetFormatPr defaultRowHeight="12.75" x14ac:dyDescent="0.2"/>
  <cols>
    <col min="2" max="2" width="5.140625" customWidth="1"/>
    <col min="3" max="3" width="19.42578125" customWidth="1"/>
    <col min="4" max="4" width="17.28515625" style="19" customWidth="1"/>
    <col min="5" max="5" width="19.140625" style="19" customWidth="1"/>
    <col min="6" max="6" width="17.28515625" style="19" customWidth="1"/>
    <col min="7" max="7" width="17.5703125" style="19" customWidth="1"/>
    <col min="8" max="8" width="18.42578125" customWidth="1"/>
    <col min="11" max="11" width="11.140625" bestFit="1" customWidth="1"/>
    <col min="14" max="14" width="16.7109375" customWidth="1"/>
  </cols>
  <sheetData>
    <row r="1" spans="2:14" ht="13.5" thickBot="1" x14ac:dyDescent="0.25"/>
    <row r="2" spans="2:14" ht="59.25" customHeight="1" x14ac:dyDescent="0.2">
      <c r="B2" s="95" t="s">
        <v>190</v>
      </c>
      <c r="C2" s="96"/>
      <c r="D2" s="96"/>
      <c r="E2" s="96"/>
      <c r="F2" s="96"/>
      <c r="G2" s="96"/>
      <c r="H2" s="97"/>
    </row>
    <row r="3" spans="2:14" s="5" customFormat="1" x14ac:dyDescent="0.2">
      <c r="B3" s="94" t="s">
        <v>45</v>
      </c>
      <c r="C3" s="93" t="s">
        <v>29</v>
      </c>
      <c r="D3" s="110" t="s">
        <v>158</v>
      </c>
      <c r="E3" s="110" t="s">
        <v>163</v>
      </c>
      <c r="F3" s="110" t="s">
        <v>168</v>
      </c>
      <c r="G3" s="110" t="s">
        <v>171</v>
      </c>
      <c r="H3" s="100" t="s">
        <v>43</v>
      </c>
    </row>
    <row r="4" spans="2:14" x14ac:dyDescent="0.2">
      <c r="B4" s="94"/>
      <c r="C4" s="93"/>
      <c r="D4" s="110"/>
      <c r="E4" s="110"/>
      <c r="F4" s="110"/>
      <c r="G4" s="110"/>
      <c r="H4" s="100"/>
    </row>
    <row r="5" spans="2:14" s="8" customFormat="1" ht="36.75" customHeight="1" x14ac:dyDescent="0.2">
      <c r="B5" s="94"/>
      <c r="C5" s="93"/>
      <c r="D5" s="52" t="s">
        <v>191</v>
      </c>
      <c r="E5" s="52" t="s">
        <v>192</v>
      </c>
      <c r="F5" s="52" t="s">
        <v>193</v>
      </c>
      <c r="G5" s="52" t="s">
        <v>194</v>
      </c>
      <c r="H5" s="100"/>
    </row>
    <row r="6" spans="2:14" ht="15.75" x14ac:dyDescent="0.25">
      <c r="B6" s="41">
        <f>k_total_tec_0425!B6</f>
        <v>1</v>
      </c>
      <c r="C6" s="42" t="str">
        <f>k_total_tec_0425!C6</f>
        <v>METROPOLITAN LIFE</v>
      </c>
      <c r="D6" s="43">
        <v>51045520.954715312</v>
      </c>
      <c r="E6" s="43">
        <v>51095193.771973886</v>
      </c>
      <c r="F6" s="43">
        <v>53370072.110203199</v>
      </c>
      <c r="G6" s="43">
        <v>53328694.485842027</v>
      </c>
      <c r="H6" s="44">
        <f t="shared" ref="H6:H12" si="0">SUM(D6:G6)</f>
        <v>208839481.32273442</v>
      </c>
      <c r="N6" s="22"/>
    </row>
    <row r="7" spans="2:14" ht="15.75" x14ac:dyDescent="0.25">
      <c r="B7" s="41">
        <f>k_total_tec_0425!B7</f>
        <v>2</v>
      </c>
      <c r="C7" s="42" t="str">
        <f>k_total_tec_0425!C7</f>
        <v>AZT VIITORUL TAU</v>
      </c>
      <c r="D7" s="43">
        <v>74377137.059508979</v>
      </c>
      <c r="E7" s="43">
        <v>74799652.636865899</v>
      </c>
      <c r="F7" s="43">
        <v>77139798.169811696</v>
      </c>
      <c r="G7" s="43">
        <v>77142500.149031296</v>
      </c>
      <c r="H7" s="44">
        <f t="shared" si="0"/>
        <v>303459088.0152179</v>
      </c>
      <c r="N7" s="22"/>
    </row>
    <row r="8" spans="2:14" ht="15.75" x14ac:dyDescent="0.25">
      <c r="B8" s="41">
        <f>k_total_tec_0425!B8</f>
        <v>3</v>
      </c>
      <c r="C8" s="46" t="str">
        <f>k_total_tec_0425!C8</f>
        <v>BCR</v>
      </c>
      <c r="D8" s="43">
        <v>31072580.664604008</v>
      </c>
      <c r="E8" s="43">
        <v>31181910.79859367</v>
      </c>
      <c r="F8" s="43">
        <v>32319257.147336036</v>
      </c>
      <c r="G8" s="43">
        <v>33117881.967213117</v>
      </c>
      <c r="H8" s="44">
        <f t="shared" si="0"/>
        <v>127691630.57774684</v>
      </c>
      <c r="N8" s="22"/>
    </row>
    <row r="9" spans="2:14" ht="15.75" x14ac:dyDescent="0.25">
      <c r="B9" s="41">
        <f>k_total_tec_0425!B9</f>
        <v>4</v>
      </c>
      <c r="C9" s="46" t="str">
        <f>k_total_tec_0425!C9</f>
        <v>BRD</v>
      </c>
      <c r="D9" s="43">
        <v>21881921.886928916</v>
      </c>
      <c r="E9" s="43">
        <v>21936194.274234053</v>
      </c>
      <c r="F9" s="43">
        <v>23028422.785256598</v>
      </c>
      <c r="G9" s="43">
        <v>23153733.730750125</v>
      </c>
      <c r="H9" s="44">
        <f t="shared" si="0"/>
        <v>90000272.677169695</v>
      </c>
      <c r="N9" s="22"/>
    </row>
    <row r="10" spans="2:14" ht="15.75" x14ac:dyDescent="0.25">
      <c r="B10" s="41">
        <f>k_total_tec_0425!B10</f>
        <v>5</v>
      </c>
      <c r="C10" s="46" t="str">
        <f>k_total_tec_0425!C10</f>
        <v>VITAL</v>
      </c>
      <c r="D10" s="43">
        <v>40950140.63567324</v>
      </c>
      <c r="E10" s="43">
        <v>41112457.6594676</v>
      </c>
      <c r="F10" s="43">
        <v>42782360.825348303</v>
      </c>
      <c r="G10" s="43">
        <v>42801476.999503233</v>
      </c>
      <c r="H10" s="44">
        <f t="shared" si="0"/>
        <v>167646436.11999238</v>
      </c>
      <c r="N10" s="22"/>
    </row>
    <row r="11" spans="2:14" ht="15.75" x14ac:dyDescent="0.25">
      <c r="B11" s="41">
        <f>k_total_tec_0425!B11</f>
        <v>6</v>
      </c>
      <c r="C11" s="46" t="str">
        <f>k_total_tec_0425!C11</f>
        <v>ARIPI</v>
      </c>
      <c r="D11" s="43">
        <v>36147444.850725278</v>
      </c>
      <c r="E11" s="43">
        <v>36079624.711200401</v>
      </c>
      <c r="F11" s="43">
        <v>37401950.110712677</v>
      </c>
      <c r="G11" s="43">
        <v>37775740.685543969</v>
      </c>
      <c r="H11" s="44">
        <f t="shared" si="0"/>
        <v>147404760.35818231</v>
      </c>
      <c r="N11" s="22"/>
    </row>
    <row r="12" spans="2:14" ht="15.75" x14ac:dyDescent="0.25">
      <c r="B12" s="41">
        <f>k_total_tec_0425!B12</f>
        <v>7</v>
      </c>
      <c r="C12" s="46" t="str">
        <f>k_total_tec_0425!C12</f>
        <v>NN</v>
      </c>
      <c r="D12" s="43">
        <v>110916409.57126209</v>
      </c>
      <c r="E12" s="43">
        <v>111276400.40180814</v>
      </c>
      <c r="F12" s="43">
        <v>116821343.05253464</v>
      </c>
      <c r="G12" s="43">
        <v>115809825.93144561</v>
      </c>
      <c r="H12" s="44">
        <f t="shared" si="0"/>
        <v>454823978.95705044</v>
      </c>
      <c r="N12" s="22"/>
    </row>
    <row r="13" spans="2:14" ht="15.75" thickBot="1" x14ac:dyDescent="0.3">
      <c r="B13" s="107" t="s">
        <v>43</v>
      </c>
      <c r="C13" s="108"/>
      <c r="D13" s="39">
        <f>SUM(D6:D12)</f>
        <v>366391155.62341785</v>
      </c>
      <c r="E13" s="39">
        <f>SUM(E6:E12)</f>
        <v>367481434.25414366</v>
      </c>
      <c r="F13" s="39">
        <f>SUM(F6:F12)</f>
        <v>382863204.20120311</v>
      </c>
      <c r="G13" s="39">
        <f>SUM(G6:G12)</f>
        <v>383129853.94932938</v>
      </c>
      <c r="H13" s="40">
        <f>SUM(H6:H12)</f>
        <v>1499865648.0280938</v>
      </c>
      <c r="N13" s="23"/>
    </row>
    <row r="24" spans="4:8" x14ac:dyDescent="0.2">
      <c r="D24" s="29"/>
      <c r="E24" s="29"/>
      <c r="F24" s="29"/>
      <c r="G24" s="29"/>
      <c r="H24" s="4"/>
    </row>
  </sheetData>
  <mergeCells count="9">
    <mergeCell ref="B13:C13"/>
    <mergeCell ref="C3:C5"/>
    <mergeCell ref="B3:B5"/>
    <mergeCell ref="G3:G4"/>
    <mergeCell ref="H3:H5"/>
    <mergeCell ref="F3:F4"/>
    <mergeCell ref="E3:E4"/>
    <mergeCell ref="B2:H2"/>
    <mergeCell ref="D3:D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7"/>
  <sheetViews>
    <sheetView workbookViewId="0">
      <selection activeCell="K7" sqref="K7"/>
    </sheetView>
  </sheetViews>
  <sheetFormatPr defaultRowHeight="12.75" x14ac:dyDescent="0.2"/>
  <cols>
    <col min="2" max="2" width="10.42578125" bestFit="1" customWidth="1"/>
    <col min="3" max="6" width="14.28515625" bestFit="1" customWidth="1"/>
  </cols>
  <sheetData>
    <row r="1" spans="2:8" ht="13.5" thickBot="1" x14ac:dyDescent="0.25"/>
    <row r="2" spans="2:8" ht="25.5" x14ac:dyDescent="0.2">
      <c r="B2" s="53"/>
      <c r="C2" s="55" t="s">
        <v>160</v>
      </c>
      <c r="D2" s="55" t="s">
        <v>166</v>
      </c>
      <c r="E2" s="55" t="s">
        <v>167</v>
      </c>
      <c r="F2" s="56" t="s">
        <v>172</v>
      </c>
    </row>
    <row r="3" spans="2:8" ht="15" x14ac:dyDescent="0.25">
      <c r="B3" s="57" t="s">
        <v>151</v>
      </c>
      <c r="C3" s="43">
        <v>366391156</v>
      </c>
      <c r="D3" s="43">
        <v>367481434</v>
      </c>
      <c r="E3" s="43">
        <v>382863204</v>
      </c>
      <c r="F3" s="44">
        <v>383129854</v>
      </c>
    </row>
    <row r="4" spans="2:8" ht="15" hidden="1" x14ac:dyDescent="0.25">
      <c r="B4" s="57"/>
      <c r="C4" s="60"/>
      <c r="D4" s="60"/>
      <c r="E4" s="60"/>
      <c r="F4" s="61"/>
    </row>
    <row r="5" spans="2:8" ht="15" x14ac:dyDescent="0.25">
      <c r="B5" s="57" t="s">
        <v>152</v>
      </c>
      <c r="C5" s="43">
        <v>1823675338</v>
      </c>
      <c r="D5" s="43">
        <v>1829138839</v>
      </c>
      <c r="E5" s="43">
        <v>1953865790</v>
      </c>
      <c r="F5" s="44">
        <v>1928100990</v>
      </c>
    </row>
    <row r="6" spans="2:8" ht="15" x14ac:dyDescent="0.25">
      <c r="B6" s="57" t="s">
        <v>153</v>
      </c>
      <c r="C6" s="62">
        <v>4.9774000000000003</v>
      </c>
      <c r="D6" s="62">
        <v>4.9775</v>
      </c>
      <c r="E6" s="62">
        <v>5.1032999999999999</v>
      </c>
      <c r="F6" s="63">
        <v>5.0324999999999998</v>
      </c>
    </row>
    <row r="7" spans="2:8" ht="39" thickBot="1" x14ac:dyDescent="0.25">
      <c r="B7" s="54"/>
      <c r="C7" s="58" t="s">
        <v>161</v>
      </c>
      <c r="D7" s="58" t="s">
        <v>165</v>
      </c>
      <c r="E7" s="58" t="s">
        <v>170</v>
      </c>
      <c r="F7" s="59" t="s">
        <v>182</v>
      </c>
      <c r="H7" s="133"/>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19"/>
  <sheetViews>
    <sheetView zoomScaleNormal="100" workbookViewId="0">
      <selection activeCell="E20" sqref="E20"/>
    </sheetView>
  </sheetViews>
  <sheetFormatPr defaultRowHeight="12.75" x14ac:dyDescent="0.2"/>
  <cols>
    <col min="2" max="2" width="4.85546875" customWidth="1"/>
    <col min="3" max="3" width="18.42578125" customWidth="1"/>
    <col min="4" max="4" width="17.85546875" customWidth="1"/>
    <col min="5" max="5" width="18.140625" customWidth="1"/>
    <col min="6" max="6" width="16.85546875" customWidth="1"/>
    <col min="7" max="7" width="18.140625" customWidth="1"/>
  </cols>
  <sheetData>
    <row r="1" spans="2:7" ht="13.5" thickBot="1" x14ac:dyDescent="0.25"/>
    <row r="2" spans="2:7" s="2" customFormat="1" ht="41.25" customHeight="1" x14ac:dyDescent="0.2">
      <c r="B2" s="95" t="s">
        <v>195</v>
      </c>
      <c r="C2" s="96"/>
      <c r="D2" s="96"/>
      <c r="E2" s="96"/>
      <c r="F2" s="96"/>
      <c r="G2" s="97"/>
    </row>
    <row r="3" spans="2:7" ht="12.75" customHeight="1" x14ac:dyDescent="0.2">
      <c r="B3" s="94" t="s">
        <v>45</v>
      </c>
      <c r="C3" s="93" t="s">
        <v>44</v>
      </c>
      <c r="D3" s="106" t="s">
        <v>157</v>
      </c>
      <c r="E3" s="106" t="s">
        <v>162</v>
      </c>
      <c r="F3" s="106" t="s">
        <v>168</v>
      </c>
      <c r="G3" s="109" t="s">
        <v>171</v>
      </c>
    </row>
    <row r="4" spans="2:7" x14ac:dyDescent="0.2">
      <c r="B4" s="94"/>
      <c r="C4" s="93"/>
      <c r="D4" s="93"/>
      <c r="E4" s="93"/>
      <c r="F4" s="93"/>
      <c r="G4" s="100"/>
    </row>
    <row r="5" spans="2:7" ht="25.5" x14ac:dyDescent="0.2">
      <c r="B5" s="94"/>
      <c r="C5" s="93"/>
      <c r="D5" s="52" t="s">
        <v>196</v>
      </c>
      <c r="E5" s="52" t="s">
        <v>197</v>
      </c>
      <c r="F5" s="52" t="s">
        <v>198</v>
      </c>
      <c r="G5" s="64" t="s">
        <v>199</v>
      </c>
    </row>
    <row r="6" spans="2:7" ht="15" x14ac:dyDescent="0.25">
      <c r="B6" s="41">
        <f>k_total_tec_0425!B6</f>
        <v>1</v>
      </c>
      <c r="C6" s="42" t="str">
        <f>k_total_tec_0425!C6</f>
        <v>METROPOLITAN LIFE</v>
      </c>
      <c r="D6" s="67">
        <f>sume_euro_0425!D6/evolutie_rp_0425!D5</f>
        <v>44.43868790745087</v>
      </c>
      <c r="E6" s="67">
        <f>sume_euro_0425!E6/evolutie_rp_0425!E5</f>
        <v>44.42573576458048</v>
      </c>
      <c r="F6" s="67">
        <f>sume_euro_0425!F6/evolutie_rp_0425!F5</f>
        <v>46.3685588322152</v>
      </c>
      <c r="G6" s="68">
        <f>sume_euro_0425!G6/evolutie_rp_0425!G5</f>
        <v>46.130652060871832</v>
      </c>
    </row>
    <row r="7" spans="2:7" ht="15" x14ac:dyDescent="0.25">
      <c r="B7" s="45">
        <f>k_total_tec_0425!B7</f>
        <v>2</v>
      </c>
      <c r="C7" s="42" t="str">
        <f>k_total_tec_0425!C7</f>
        <v>AZT VIITORUL TAU</v>
      </c>
      <c r="D7" s="67">
        <f>sume_euro_0425!D7/evolutie_rp_0425!D6</f>
        <v>43.801164656145843</v>
      </c>
      <c r="E7" s="67">
        <f>sume_euro_0425!E7/evolutie_rp_0425!E6</f>
        <v>44.023646126440205</v>
      </c>
      <c r="F7" s="67">
        <f>sume_euro_0425!F7/evolutie_rp_0425!F6</f>
        <v>45.389354579701184</v>
      </c>
      <c r="G7" s="68">
        <f>sume_euro_0425!G7/evolutie_rp_0425!G6</f>
        <v>45.264540277640485</v>
      </c>
    </row>
    <row r="8" spans="2:7" ht="15" x14ac:dyDescent="0.25">
      <c r="B8" s="45">
        <f>k_total_tec_0425!B8</f>
        <v>3</v>
      </c>
      <c r="C8" s="46" t="str">
        <f>k_total_tec_0425!C8</f>
        <v>BCR</v>
      </c>
      <c r="D8" s="67">
        <f>sume_euro_0425!D8/evolutie_rp_0425!D7</f>
        <v>38.70742712858096</v>
      </c>
      <c r="E8" s="67">
        <f>sume_euro_0425!E8/evolutie_rp_0425!E7</f>
        <v>38.755416848243769</v>
      </c>
      <c r="F8" s="67">
        <f>sume_euro_0425!F8/evolutie_rp_0425!F7</f>
        <v>40.108883660883549</v>
      </c>
      <c r="G8" s="68">
        <f>sume_euro_0425!G8/evolutie_rp_0425!G7</f>
        <v>40.81975295470729</v>
      </c>
    </row>
    <row r="9" spans="2:7" ht="15" x14ac:dyDescent="0.25">
      <c r="B9" s="45">
        <f>k_total_tec_0425!B9</f>
        <v>4</v>
      </c>
      <c r="C9" s="46" t="str">
        <f>k_total_tec_0425!C9</f>
        <v>BRD</v>
      </c>
      <c r="D9" s="67">
        <f>sume_euro_0425!D9/evolutie_rp_0425!D8</f>
        <v>37.005649946693062</v>
      </c>
      <c r="E9" s="67">
        <f>sume_euro_0425!E9/evolutie_rp_0425!E8</f>
        <v>36.993455498518578</v>
      </c>
      <c r="F9" s="67">
        <f>sume_euro_0425!F9/evolutie_rp_0425!F8</f>
        <v>38.763428896734759</v>
      </c>
      <c r="G9" s="68">
        <f>sume_euro_0425!G9/evolutie_rp_0425!G8</f>
        <v>38.620903517938935</v>
      </c>
    </row>
    <row r="10" spans="2:7" ht="15" x14ac:dyDescent="0.25">
      <c r="B10" s="45">
        <f>k_total_tec_0425!B10</f>
        <v>5</v>
      </c>
      <c r="C10" s="46" t="str">
        <f>k_total_tec_0425!C10</f>
        <v>VITAL</v>
      </c>
      <c r="D10" s="67">
        <f>sume_euro_0425!D10/evolutie_rp_0425!D9</f>
        <v>38.680230017335901</v>
      </c>
      <c r="E10" s="67">
        <f>sume_euro_0425!E10/evolutie_rp_0425!E9</f>
        <v>38.779922859324927</v>
      </c>
      <c r="F10" s="67">
        <f>sume_euro_0425!F10/evolutie_rp_0425!F9</f>
        <v>40.323589624410261</v>
      </c>
      <c r="G10" s="68">
        <f>sume_euro_0425!G10/evolutie_rp_0425!G9</f>
        <v>40.146282188143779</v>
      </c>
    </row>
    <row r="11" spans="2:7" ht="15" x14ac:dyDescent="0.25">
      <c r="B11" s="45">
        <f>k_total_tec_0425!B11</f>
        <v>6</v>
      </c>
      <c r="C11" s="46" t="str">
        <f>k_total_tec_0425!C11</f>
        <v>ARIPI</v>
      </c>
      <c r="D11" s="67">
        <f>sume_euro_0425!D11/evolutie_rp_0425!D10</f>
        <v>40.25753821476134</v>
      </c>
      <c r="E11" s="67">
        <f>sume_euro_0425!E11/evolutie_rp_0425!E10</f>
        <v>40.113252977617726</v>
      </c>
      <c r="F11" s="67">
        <f>sume_euro_0425!F11/evolutie_rp_0425!F10</f>
        <v>41.540275429555898</v>
      </c>
      <c r="G11" s="68">
        <f>sume_euro_0425!G11/evolutie_rp_0425!G10</f>
        <v>41.712112767403873</v>
      </c>
    </row>
    <row r="12" spans="2:7" ht="15" x14ac:dyDescent="0.25">
      <c r="B12" s="45">
        <f>k_total_tec_0425!B12</f>
        <v>7</v>
      </c>
      <c r="C12" s="46" t="str">
        <f>k_total_tec_0425!C12</f>
        <v>NN</v>
      </c>
      <c r="D12" s="67">
        <f>sume_euro_0425!D12/evolutie_rp_0425!D11</f>
        <v>52.383626408994715</v>
      </c>
      <c r="E12" s="67">
        <f>sume_euro_0425!E12/evolutie_rp_0425!E11</f>
        <v>52.528140332186162</v>
      </c>
      <c r="F12" s="67">
        <f>sume_euro_0425!F12/evolutie_rp_0425!F11</f>
        <v>55.136734912278584</v>
      </c>
      <c r="G12" s="68">
        <f>sume_euro_0425!G12/evolutie_rp_0425!G11</f>
        <v>54.541245286418786</v>
      </c>
    </row>
    <row r="13" spans="2:7" ht="15.75" thickBot="1" x14ac:dyDescent="0.3">
      <c r="B13" s="107" t="s">
        <v>43</v>
      </c>
      <c r="C13" s="108"/>
      <c r="D13" s="65">
        <f>sume_euro_0425!D13/evolutie_rp_0425!D12</f>
        <v>44.065045091201192</v>
      </c>
      <c r="E13" s="65">
        <f>sume_euro_0425!E13/evolutie_rp_0425!E12</f>
        <v>44.143138897204672</v>
      </c>
      <c r="F13" s="65">
        <f>sume_euro_0425!F13/evolutie_rp_0425!F12</f>
        <v>45.959293390625291</v>
      </c>
      <c r="G13" s="66">
        <f>sume_euro_0425!G13/evolutie_rp_0425!G12</f>
        <v>45.794748172336604</v>
      </c>
    </row>
    <row r="18" spans="3:3" ht="18" x14ac:dyDescent="0.25">
      <c r="C18" s="1"/>
    </row>
    <row r="19" spans="3:3" ht="18" x14ac:dyDescent="0.25">
      <c r="C19" s="1"/>
    </row>
  </sheetData>
  <mergeCells count="8">
    <mergeCell ref="B2:G2"/>
    <mergeCell ref="B13:C13"/>
    <mergeCell ref="C3:C5"/>
    <mergeCell ref="B3:B5"/>
    <mergeCell ref="G3:G4"/>
    <mergeCell ref="D3:D4"/>
    <mergeCell ref="F3:F4"/>
    <mergeCell ref="E3:E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G20" sqref="G20"/>
    </sheetView>
  </sheetViews>
  <sheetFormatPr defaultRowHeight="12.75" x14ac:dyDescent="0.2"/>
  <cols>
    <col min="2" max="2" width="4.7109375" customWidth="1"/>
    <col min="3" max="3" width="18.85546875" customWidth="1"/>
    <col min="4" max="4" width="16.7109375" customWidth="1"/>
    <col min="5" max="5" width="14.5703125" customWidth="1"/>
    <col min="6" max="6" width="13.85546875" customWidth="1"/>
    <col min="7" max="7" width="14" customWidth="1"/>
    <col min="8" max="8" width="11.140625" customWidth="1"/>
    <col min="9" max="9" width="9.28515625" customWidth="1"/>
    <col min="10" max="10" width="10.85546875" customWidth="1"/>
    <col min="11" max="11" width="13" customWidth="1"/>
    <col min="12" max="12" width="14.7109375" customWidth="1"/>
    <col min="13" max="13" width="17" customWidth="1"/>
  </cols>
  <sheetData>
    <row r="1" spans="2:15" ht="13.5" thickBot="1" x14ac:dyDescent="0.25"/>
    <row r="2" spans="2:15" s="2" customFormat="1" ht="44.25" customHeight="1" x14ac:dyDescent="0.25">
      <c r="B2" s="95" t="s">
        <v>200</v>
      </c>
      <c r="C2" s="96"/>
      <c r="D2" s="96"/>
      <c r="E2" s="96"/>
      <c r="F2" s="96"/>
      <c r="G2" s="96"/>
      <c r="H2" s="96"/>
      <c r="I2" s="96"/>
      <c r="J2" s="96"/>
      <c r="K2" s="96"/>
      <c r="L2" s="96"/>
      <c r="M2" s="97"/>
      <c r="N2" s="3"/>
      <c r="O2" s="3"/>
    </row>
    <row r="3" spans="2:15" ht="27" customHeight="1" x14ac:dyDescent="0.2">
      <c r="B3" s="94" t="s">
        <v>45</v>
      </c>
      <c r="C3" s="93" t="s">
        <v>44</v>
      </c>
      <c r="D3" s="93" t="s">
        <v>173</v>
      </c>
      <c r="E3" s="93" t="s">
        <v>174</v>
      </c>
      <c r="F3" s="93" t="s">
        <v>175</v>
      </c>
      <c r="G3" s="93" t="s">
        <v>176</v>
      </c>
      <c r="H3" s="93" t="s">
        <v>31</v>
      </c>
      <c r="I3" s="93"/>
      <c r="J3" s="93"/>
      <c r="K3" s="93"/>
      <c r="L3" s="93" t="s">
        <v>177</v>
      </c>
      <c r="M3" s="100" t="s">
        <v>178</v>
      </c>
    </row>
    <row r="4" spans="2:15" ht="84" customHeight="1" x14ac:dyDescent="0.2">
      <c r="B4" s="112"/>
      <c r="C4" s="111"/>
      <c r="D4" s="111"/>
      <c r="E4" s="111"/>
      <c r="F4" s="111"/>
      <c r="G4" s="93"/>
      <c r="H4" s="36" t="s">
        <v>7</v>
      </c>
      <c r="I4" s="36" t="s">
        <v>8</v>
      </c>
      <c r="J4" s="36" t="s">
        <v>36</v>
      </c>
      <c r="K4" s="36" t="s">
        <v>37</v>
      </c>
      <c r="L4" s="111"/>
      <c r="M4" s="113"/>
    </row>
    <row r="5" spans="2:15" ht="15.75" x14ac:dyDescent="0.25">
      <c r="B5" s="41">
        <f>k_total_tec_0425!B6</f>
        <v>1</v>
      </c>
      <c r="C5" s="42" t="str">
        <f>k_total_tec_0425!C6</f>
        <v>METROPOLITAN LIFE</v>
      </c>
      <c r="D5" s="43">
        <v>1150997</v>
      </c>
      <c r="E5" s="60">
        <v>53</v>
      </c>
      <c r="F5" s="43">
        <v>13</v>
      </c>
      <c r="G5" s="43">
        <v>1</v>
      </c>
      <c r="H5" s="43">
        <v>455</v>
      </c>
      <c r="I5" s="43">
        <v>0</v>
      </c>
      <c r="J5" s="43">
        <v>0</v>
      </c>
      <c r="K5" s="43">
        <v>1</v>
      </c>
      <c r="L5" s="43">
        <v>5532</v>
      </c>
      <c r="M5" s="44">
        <f>D5-E5+F5+G5-H5+I5+L5+J5+K5</f>
        <v>1156036</v>
      </c>
      <c r="N5" s="69"/>
      <c r="O5" s="4"/>
    </row>
    <row r="6" spans="2:15" ht="15.75" x14ac:dyDescent="0.25">
      <c r="B6" s="45">
        <f>k_total_tec_0425!B7</f>
        <v>2</v>
      </c>
      <c r="C6" s="42" t="str">
        <f>k_total_tec_0425!C7</f>
        <v>AZT VIITORUL TAU</v>
      </c>
      <c r="D6" s="43">
        <v>1699513</v>
      </c>
      <c r="E6" s="60">
        <v>37</v>
      </c>
      <c r="F6" s="43">
        <v>11</v>
      </c>
      <c r="G6" s="43">
        <v>10</v>
      </c>
      <c r="H6" s="43">
        <v>771</v>
      </c>
      <c r="I6" s="43">
        <v>0</v>
      </c>
      <c r="J6" s="43">
        <v>0</v>
      </c>
      <c r="K6" s="43">
        <v>1</v>
      </c>
      <c r="L6" s="43">
        <v>5532</v>
      </c>
      <c r="M6" s="44">
        <f t="shared" ref="M6:M11" si="0">D6-E6+F6+G6-H6+I6+L6+J6+K6</f>
        <v>1704259</v>
      </c>
      <c r="N6" s="69"/>
      <c r="O6" s="4"/>
    </row>
    <row r="7" spans="2:15" ht="15.75" x14ac:dyDescent="0.25">
      <c r="B7" s="45">
        <f>k_total_tec_0425!B8</f>
        <v>3</v>
      </c>
      <c r="C7" s="46" t="str">
        <f>k_total_tec_0425!C8</f>
        <v>BCR</v>
      </c>
      <c r="D7" s="43">
        <v>805788</v>
      </c>
      <c r="E7" s="60">
        <v>18</v>
      </c>
      <c r="F7" s="43">
        <v>158</v>
      </c>
      <c r="G7" s="43">
        <v>40</v>
      </c>
      <c r="H7" s="43">
        <v>180</v>
      </c>
      <c r="I7" s="43">
        <v>0</v>
      </c>
      <c r="J7" s="43">
        <v>0</v>
      </c>
      <c r="K7" s="43">
        <v>0</v>
      </c>
      <c r="L7" s="43">
        <v>5532</v>
      </c>
      <c r="M7" s="44">
        <f t="shared" si="0"/>
        <v>811320</v>
      </c>
      <c r="N7" s="69"/>
      <c r="O7" s="4"/>
    </row>
    <row r="8" spans="2:15" ht="15.75" x14ac:dyDescent="0.25">
      <c r="B8" s="45">
        <f>k_total_tec_0425!B9</f>
        <v>4</v>
      </c>
      <c r="C8" s="46" t="str">
        <f>k_total_tec_0425!C9</f>
        <v>BRD</v>
      </c>
      <c r="D8" s="43">
        <v>594076</v>
      </c>
      <c r="E8" s="60">
        <v>49</v>
      </c>
      <c r="F8" s="43">
        <v>2</v>
      </c>
      <c r="G8" s="43">
        <v>0</v>
      </c>
      <c r="H8" s="43">
        <v>60</v>
      </c>
      <c r="I8" s="43">
        <v>0</v>
      </c>
      <c r="J8" s="43">
        <v>0</v>
      </c>
      <c r="K8" s="43">
        <v>0</v>
      </c>
      <c r="L8" s="43">
        <v>5544</v>
      </c>
      <c r="M8" s="44">
        <f t="shared" si="0"/>
        <v>599513</v>
      </c>
      <c r="N8" s="69"/>
      <c r="O8" s="4"/>
    </row>
    <row r="9" spans="2:15" ht="15.75" x14ac:dyDescent="0.25">
      <c r="B9" s="45">
        <f>k_total_tec_0425!B10</f>
        <v>5</v>
      </c>
      <c r="C9" s="46" t="str">
        <f>k_total_tec_0425!C10</f>
        <v>VITAL</v>
      </c>
      <c r="D9" s="43">
        <v>1060976</v>
      </c>
      <c r="E9" s="60">
        <v>81</v>
      </c>
      <c r="F9" s="43">
        <v>1</v>
      </c>
      <c r="G9" s="43">
        <v>5</v>
      </c>
      <c r="H9" s="43">
        <v>295</v>
      </c>
      <c r="I9" s="43">
        <v>0</v>
      </c>
      <c r="J9" s="43">
        <v>0</v>
      </c>
      <c r="K9" s="43">
        <v>0</v>
      </c>
      <c r="L9" s="43">
        <v>5532</v>
      </c>
      <c r="M9" s="44">
        <f t="shared" si="0"/>
        <v>1066138</v>
      </c>
      <c r="N9" s="69"/>
      <c r="O9" s="4"/>
    </row>
    <row r="10" spans="2:15" ht="15.75" x14ac:dyDescent="0.25">
      <c r="B10" s="45">
        <f>k_total_tec_0425!B11</f>
        <v>6</v>
      </c>
      <c r="C10" s="46" t="str">
        <f>k_total_tec_0425!C11</f>
        <v>ARIPI</v>
      </c>
      <c r="D10" s="43">
        <v>900378</v>
      </c>
      <c r="E10" s="60">
        <v>26</v>
      </c>
      <c r="F10" s="43">
        <v>15</v>
      </c>
      <c r="G10" s="43">
        <v>7</v>
      </c>
      <c r="H10" s="43">
        <v>278</v>
      </c>
      <c r="I10" s="43">
        <v>0</v>
      </c>
      <c r="J10" s="43">
        <v>0</v>
      </c>
      <c r="K10" s="43">
        <v>2</v>
      </c>
      <c r="L10" s="43">
        <v>5532</v>
      </c>
      <c r="M10" s="44">
        <f t="shared" si="0"/>
        <v>905630</v>
      </c>
      <c r="N10" s="69"/>
      <c r="O10" s="4"/>
    </row>
    <row r="11" spans="2:15" ht="15.75" x14ac:dyDescent="0.25">
      <c r="B11" s="45">
        <f>k_total_tec_0425!B12</f>
        <v>7</v>
      </c>
      <c r="C11" s="46" t="str">
        <f>k_total_tec_0425!C12</f>
        <v>NN</v>
      </c>
      <c r="D11" s="43">
        <v>2118757</v>
      </c>
      <c r="E11" s="60">
        <v>29</v>
      </c>
      <c r="F11" s="43">
        <v>93</v>
      </c>
      <c r="G11" s="43">
        <v>56</v>
      </c>
      <c r="H11" s="43">
        <v>1069</v>
      </c>
      <c r="I11" s="43">
        <v>1</v>
      </c>
      <c r="J11" s="43">
        <v>0</v>
      </c>
      <c r="K11" s="43">
        <v>3</v>
      </c>
      <c r="L11" s="43">
        <v>5532</v>
      </c>
      <c r="M11" s="44">
        <f t="shared" si="0"/>
        <v>2123344</v>
      </c>
      <c r="N11" s="70"/>
      <c r="O11" s="4"/>
    </row>
    <row r="12" spans="2:15" ht="15.75" thickBot="1" x14ac:dyDescent="0.3">
      <c r="B12" s="107" t="s">
        <v>43</v>
      </c>
      <c r="C12" s="108"/>
      <c r="D12" s="39">
        <f t="shared" ref="D12:M12" si="1">SUM(D5:D11)</f>
        <v>8330485</v>
      </c>
      <c r="E12" s="39">
        <f t="shared" si="1"/>
        <v>293</v>
      </c>
      <c r="F12" s="39">
        <f t="shared" si="1"/>
        <v>293</v>
      </c>
      <c r="G12" s="39">
        <f t="shared" si="1"/>
        <v>119</v>
      </c>
      <c r="H12" s="39">
        <f t="shared" si="1"/>
        <v>3108</v>
      </c>
      <c r="I12" s="39">
        <f t="shared" si="1"/>
        <v>1</v>
      </c>
      <c r="J12" s="39">
        <f t="shared" si="1"/>
        <v>0</v>
      </c>
      <c r="K12" s="39">
        <f t="shared" si="1"/>
        <v>7</v>
      </c>
      <c r="L12" s="39">
        <f t="shared" si="1"/>
        <v>38736</v>
      </c>
      <c r="M12" s="40">
        <f t="shared" si="1"/>
        <v>8366240</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ht="18" x14ac:dyDescent="0.25">
      <c r="C25" s="1"/>
      <c r="D25" s="1"/>
      <c r="F25" s="4"/>
      <c r="G25" s="4"/>
      <c r="H25" s="4"/>
      <c r="I25" s="4"/>
      <c r="J25" s="4"/>
      <c r="K25" s="4"/>
    </row>
    <row r="26" spans="3:11"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12:C12"/>
    <mergeCell ref="L3:L4"/>
    <mergeCell ref="C3:C4"/>
    <mergeCell ref="B2:M2"/>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3"/>
  <sheetViews>
    <sheetView workbookViewId="0">
      <selection activeCell="H35" sqref="H35"/>
    </sheetView>
  </sheetViews>
  <sheetFormatPr defaultRowHeight="12.75" x14ac:dyDescent="0.2"/>
  <cols>
    <col min="2" max="5" width="16.140625" customWidth="1"/>
  </cols>
  <sheetData>
    <row r="1" spans="2:5" ht="13.5" thickBot="1" x14ac:dyDescent="0.25"/>
    <row r="2" spans="2:5" x14ac:dyDescent="0.2">
      <c r="B2" s="71" t="s">
        <v>157</v>
      </c>
      <c r="C2" s="55" t="s">
        <v>162</v>
      </c>
      <c r="D2" s="55" t="s">
        <v>168</v>
      </c>
      <c r="E2" s="56" t="s">
        <v>171</v>
      </c>
    </row>
    <row r="3" spans="2:5" ht="15.75" thickBot="1" x14ac:dyDescent="0.3">
      <c r="B3" s="72">
        <v>8314780</v>
      </c>
      <c r="C3" s="73">
        <v>8324769</v>
      </c>
      <c r="D3" s="73">
        <v>8330485</v>
      </c>
      <c r="E3" s="74">
        <v>8366240</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6"/>
  <sheetViews>
    <sheetView workbookViewId="0">
      <selection activeCell="E37" sqref="E37"/>
    </sheetView>
  </sheetViews>
  <sheetFormatPr defaultRowHeight="12.75" x14ac:dyDescent="0.2"/>
  <cols>
    <col min="2" max="5" width="16.7109375" customWidth="1"/>
  </cols>
  <sheetData>
    <row r="1" spans="2:5" ht="13.5" thickBot="1" x14ac:dyDescent="0.25"/>
    <row r="2" spans="2:5" x14ac:dyDescent="0.2">
      <c r="B2" s="71" t="s">
        <v>158</v>
      </c>
      <c r="C2" s="55" t="s">
        <v>163</v>
      </c>
      <c r="D2" s="55" t="s">
        <v>168</v>
      </c>
      <c r="E2" s="56" t="s">
        <v>171</v>
      </c>
    </row>
    <row r="3" spans="2:5" ht="15.75" thickBot="1" x14ac:dyDescent="0.3">
      <c r="B3" s="72">
        <v>4373417</v>
      </c>
      <c r="C3" s="73">
        <v>4386318</v>
      </c>
      <c r="D3" s="73">
        <v>4395143</v>
      </c>
      <c r="E3" s="74">
        <v>4433879</v>
      </c>
    </row>
    <row r="6" spans="2:5" x14ac:dyDescent="0.2">
      <c r="B6" s="4"/>
      <c r="C6" s="4"/>
      <c r="D6" s="4"/>
      <c r="E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k_total_tec_0425</vt:lpstr>
      <vt:lpstr>regularizati_0425</vt:lpstr>
      <vt:lpstr>evolutie_rp_0425</vt:lpstr>
      <vt:lpstr>sume_euro_0425</vt:lpstr>
      <vt:lpstr>sume_euro_0425_graf</vt:lpstr>
      <vt:lpstr>evolutie_contrib_0425</vt:lpstr>
      <vt:lpstr>part_fonduri_0425</vt:lpstr>
      <vt:lpstr>evolutie_rp_0425_graf</vt:lpstr>
      <vt:lpstr>evolutie_aleatorii_0425_graf</vt:lpstr>
      <vt:lpstr>participanti_judete_0425</vt:lpstr>
      <vt:lpstr>participanti_jud_dom_0425</vt:lpstr>
      <vt:lpstr>conturi_goale_0425</vt:lpstr>
      <vt:lpstr>rp_sexe_0425</vt:lpstr>
      <vt:lpstr>Sheet2</vt:lpstr>
      <vt:lpstr>rp_varste_sexe_0425</vt:lpstr>
      <vt:lpstr>Sheet3</vt:lpstr>
      <vt:lpstr>evolutie_contrib_0425!Print_Area</vt:lpstr>
      <vt:lpstr>evolutie_rp_0425!Print_Area</vt:lpstr>
      <vt:lpstr>k_total_tec_0425!Print_Area</vt:lpstr>
      <vt:lpstr>part_fonduri_0425!Print_Area</vt:lpstr>
      <vt:lpstr>participanti_judete_0425!Print_Area</vt:lpstr>
      <vt:lpstr>rp_sexe_0425!Print_Area</vt:lpstr>
      <vt:lpstr>rp_varste_sexe_0425!Print_Area</vt:lpstr>
      <vt:lpstr>sume_euro_0425!Print_Area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2025-06-23T10:34:29Z</cp:lastPrinted>
  <dcterms:created xsi:type="dcterms:W3CDTF">2008-08-08T07:39:32Z</dcterms:created>
  <dcterms:modified xsi:type="dcterms:W3CDTF">2025-06-23T10:34:48Z</dcterms:modified>
</cp:coreProperties>
</file>