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E:\PORTAL_CRISTINA\PILONUL II\2025\aprilie 17\"/>
    </mc:Choice>
  </mc:AlternateContent>
  <xr:revisionPtr revIDLastSave="0" documentId="13_ncr:1_{D33E102E-8D54-46CD-AA50-279D1CCF2A32}" xr6:coauthVersionLast="47" xr6:coauthVersionMax="47" xr10:uidLastSave="{00000000-0000-0000-0000-000000000000}"/>
  <bookViews>
    <workbookView xWindow="-120" yWindow="-120" windowWidth="29040" windowHeight="15720" tabRatio="860" xr2:uid="{00000000-000D-0000-FFFF-FFFF00000000}"/>
  </bookViews>
  <sheets>
    <sheet name="k_total_tec_0225" sheetId="23" r:id="rId1"/>
    <sheet name="regularizati_0225" sheetId="31" r:id="rId2"/>
    <sheet name="evolutie_rp_0225" sheetId="1" r:id="rId3"/>
    <sheet name="sume_euro_0225" sheetId="15" r:id="rId4"/>
    <sheet name="sume_euro_0225_graf" sheetId="16" r:id="rId5"/>
    <sheet name="evolutie_contrib_0225" sheetId="25" r:id="rId6"/>
    <sheet name="part_fonduri_0225" sheetId="24" r:id="rId7"/>
    <sheet name="evolutie_rp_0225_graf" sheetId="13" r:id="rId8"/>
    <sheet name="evolutie_aleatorii_0225_graf" sheetId="14" r:id="rId9"/>
    <sheet name="participanti_judete_0225" sheetId="17" r:id="rId10"/>
    <sheet name="participanti_jud_dom_0225" sheetId="32" r:id="rId11"/>
    <sheet name="conturi_goale_0225" sheetId="30" r:id="rId12"/>
    <sheet name="rp_sexe_0225" sheetId="26" r:id="rId13"/>
    <sheet name="Sheet2" sheetId="34" r:id="rId14"/>
    <sheet name="rp_varste_sexe_0225" sheetId="28" r:id="rId15"/>
    <sheet name="Sheet1" sheetId="33" r:id="rId16"/>
  </sheets>
  <externalReferences>
    <externalReference r:id="rId17"/>
  </externalReferences>
  <definedNames>
    <definedName name="_xlnm.Print_Area" localSheetId="5">evolutie_contrib_0225!#REF!</definedName>
    <definedName name="_xlnm.Print_Area" localSheetId="2">evolutie_rp_0225!#REF!</definedName>
    <definedName name="_xlnm.Print_Area" localSheetId="0">k_total_tec_0225!$B$2:$K$16</definedName>
    <definedName name="_xlnm.Print_Area" localSheetId="6">part_fonduri_0225!$B$2:$M$12</definedName>
    <definedName name="_xlnm.Print_Area" localSheetId="9">participanti_judete_0225!$B$2:$E$48</definedName>
    <definedName name="_xlnm.Print_Area" localSheetId="12">rp_sexe_0225!$B$2:$F$12</definedName>
    <definedName name="_xlnm.Print_Area" localSheetId="14">rp_varste_sexe_0225!$B$2:$P$14</definedName>
    <definedName name="_xlnm.Print_Area" localSheetId="3">sume_euro_0225!#REF!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15" l="1"/>
  <c r="D25" i="15"/>
  <c r="O13" i="15"/>
  <c r="N13" i="15"/>
  <c r="M13" i="15"/>
  <c r="L13" i="15"/>
  <c r="K13" i="15"/>
  <c r="J13" i="15"/>
  <c r="I13" i="15"/>
  <c r="H13" i="15"/>
  <c r="G13" i="15"/>
  <c r="F13" i="15"/>
  <c r="E13" i="15"/>
  <c r="D13" i="15"/>
  <c r="P12" i="15"/>
  <c r="P11" i="15"/>
  <c r="P10" i="15"/>
  <c r="P9" i="15"/>
  <c r="P8" i="15"/>
  <c r="P7" i="15"/>
  <c r="P13" i="15" s="1"/>
  <c r="P6" i="15"/>
  <c r="E23" i="1"/>
  <c r="D23" i="1"/>
  <c r="O12" i="1"/>
  <c r="N12" i="1"/>
  <c r="M12" i="1"/>
  <c r="L12" i="1"/>
  <c r="K12" i="1"/>
  <c r="J12" i="1"/>
  <c r="I12" i="1"/>
  <c r="H12" i="1"/>
  <c r="G12" i="1"/>
  <c r="F12" i="1"/>
  <c r="E12" i="1"/>
  <c r="D12" i="1"/>
  <c r="D7" i="26"/>
  <c r="D48" i="17"/>
  <c r="E25" i="17" s="1"/>
  <c r="E48" i="17"/>
  <c r="E45" i="17"/>
  <c r="F7" i="31"/>
  <c r="F8" i="31"/>
  <c r="F9" i="31"/>
  <c r="F10" i="31"/>
  <c r="F11" i="31"/>
  <c r="F12" i="31"/>
  <c r="F6" i="31"/>
  <c r="G13" i="31"/>
  <c r="H6" i="31"/>
  <c r="I8" i="31"/>
  <c r="E7" i="28"/>
  <c r="F7" i="28"/>
  <c r="D7" i="28" s="1"/>
  <c r="G7" i="28"/>
  <c r="G8" i="28"/>
  <c r="G9" i="28"/>
  <c r="G10" i="28"/>
  <c r="G11" i="28"/>
  <c r="G12" i="28"/>
  <c r="G13" i="28"/>
  <c r="H7" i="28"/>
  <c r="E8" i="28"/>
  <c r="F8" i="28"/>
  <c r="H8" i="28"/>
  <c r="E9" i="28"/>
  <c r="F9" i="28"/>
  <c r="D9" i="28" s="1"/>
  <c r="H9" i="28"/>
  <c r="E10" i="28"/>
  <c r="F10" i="28"/>
  <c r="H10" i="28"/>
  <c r="E11" i="28"/>
  <c r="F11" i="28"/>
  <c r="D11" i="28" s="1"/>
  <c r="H11" i="28"/>
  <c r="E12" i="28"/>
  <c r="F12" i="28"/>
  <c r="H12" i="28"/>
  <c r="E13" i="28"/>
  <c r="F13" i="28"/>
  <c r="D13" i="28" s="1"/>
  <c r="H13" i="28"/>
  <c r="M5" i="24"/>
  <c r="M6" i="24"/>
  <c r="M7" i="24"/>
  <c r="M8" i="24"/>
  <c r="M9" i="24"/>
  <c r="M10" i="24"/>
  <c r="M11" i="24"/>
  <c r="D53" i="32"/>
  <c r="J12" i="24"/>
  <c r="L12" i="24"/>
  <c r="K12" i="24"/>
  <c r="F13" i="23"/>
  <c r="K14" i="28"/>
  <c r="O14" i="28"/>
  <c r="K7" i="23"/>
  <c r="K8" i="23"/>
  <c r="K9" i="23"/>
  <c r="K13" i="23"/>
  <c r="K10" i="23"/>
  <c r="K11" i="23"/>
  <c r="K12" i="23"/>
  <c r="K6" i="23"/>
  <c r="I6" i="23"/>
  <c r="I7" i="23"/>
  <c r="I8" i="23"/>
  <c r="I9" i="23"/>
  <c r="I10" i="23"/>
  <c r="I11" i="23"/>
  <c r="I12" i="23"/>
  <c r="D12" i="24"/>
  <c r="E13" i="23"/>
  <c r="D13" i="23"/>
  <c r="D11" i="26"/>
  <c r="D10" i="26"/>
  <c r="D9" i="26"/>
  <c r="D8" i="26"/>
  <c r="D6" i="26"/>
  <c r="D12" i="26" s="1"/>
  <c r="D5" i="26"/>
  <c r="E12" i="26"/>
  <c r="F12" i="26"/>
  <c r="K13" i="31"/>
  <c r="J13" i="31"/>
  <c r="D13" i="31"/>
  <c r="E13" i="31"/>
  <c r="F13" i="31"/>
  <c r="I12" i="31"/>
  <c r="C11" i="31"/>
  <c r="C10" i="31"/>
  <c r="C9" i="31"/>
  <c r="C8" i="31"/>
  <c r="I7" i="31"/>
  <c r="C7" i="31"/>
  <c r="I6" i="31"/>
  <c r="B6" i="31"/>
  <c r="J13" i="23"/>
  <c r="G13" i="23"/>
  <c r="H13" i="23"/>
  <c r="C12" i="28"/>
  <c r="C11" i="28"/>
  <c r="C10" i="28"/>
  <c r="C9" i="28"/>
  <c r="C8" i="28"/>
  <c r="C7" i="28"/>
  <c r="B7" i="28"/>
  <c r="C10" i="26"/>
  <c r="C9" i="26"/>
  <c r="C8" i="26"/>
  <c r="C7" i="26"/>
  <c r="C6" i="26"/>
  <c r="C5" i="26"/>
  <c r="B5" i="26"/>
  <c r="C11" i="24"/>
  <c r="C10" i="24"/>
  <c r="C9" i="24"/>
  <c r="C8" i="24"/>
  <c r="C7" i="24"/>
  <c r="C6" i="24"/>
  <c r="C5" i="24"/>
  <c r="B5" i="24"/>
  <c r="E12" i="24"/>
  <c r="F12" i="24"/>
  <c r="G12" i="24"/>
  <c r="H12" i="24"/>
  <c r="I12" i="24"/>
  <c r="I14" i="28"/>
  <c r="J14" i="28"/>
  <c r="L14" i="28"/>
  <c r="M14" i="28"/>
  <c r="N14" i="28"/>
  <c r="P14" i="28"/>
  <c r="E14" i="17"/>
  <c r="E35" i="17"/>
  <c r="E32" i="17"/>
  <c r="E29" i="17"/>
  <c r="E8" i="17"/>
  <c r="E18" i="17"/>
  <c r="E43" i="17"/>
  <c r="E20" i="17"/>
  <c r="E37" i="17"/>
  <c r="E19" i="17"/>
  <c r="E36" i="17"/>
  <c r="E15" i="17"/>
  <c r="H12" i="31"/>
  <c r="H10" i="31"/>
  <c r="H11" i="31"/>
  <c r="H7" i="31"/>
  <c r="I13" i="31"/>
  <c r="H9" i="31"/>
  <c r="H8" i="31"/>
  <c r="H13" i="31"/>
  <c r="B6" i="26"/>
  <c r="B8" i="28"/>
  <c r="B6" i="24"/>
  <c r="B7" i="26"/>
  <c r="B9" i="28"/>
  <c r="B7" i="24"/>
  <c r="B10" i="28"/>
  <c r="B8" i="26"/>
  <c r="B8" i="24"/>
  <c r="B11" i="28"/>
  <c r="B9" i="24"/>
  <c r="B9" i="26"/>
  <c r="B12" i="28"/>
  <c r="B10" i="24"/>
  <c r="B10" i="26"/>
  <c r="B11" i="24"/>
  <c r="B11" i="26"/>
  <c r="B13" i="28"/>
  <c r="E40" i="17"/>
  <c r="G14" i="28" l="1"/>
  <c r="H14" i="28"/>
  <c r="E14" i="28"/>
  <c r="D8" i="28"/>
  <c r="D12" i="28"/>
  <c r="D10" i="28"/>
  <c r="D14" i="28" s="1"/>
  <c r="F14" i="28"/>
  <c r="E34" i="17"/>
  <c r="E5" i="17"/>
  <c r="E46" i="17"/>
  <c r="E27" i="17"/>
  <c r="E38" i="17"/>
  <c r="E22" i="17"/>
  <c r="E11" i="17"/>
  <c r="E30" i="17"/>
  <c r="E16" i="17"/>
  <c r="E33" i="17"/>
  <c r="E44" i="17"/>
  <c r="E24" i="17"/>
  <c r="E9" i="17"/>
  <c r="E42" i="17"/>
  <c r="E39" i="17"/>
  <c r="E21" i="17"/>
  <c r="E28" i="17"/>
  <c r="E47" i="17"/>
  <c r="E26" i="17"/>
  <c r="E7" i="17"/>
  <c r="E41" i="17"/>
  <c r="E23" i="17"/>
  <c r="E17" i="17"/>
  <c r="E31" i="17"/>
  <c r="E10" i="17"/>
  <c r="E6" i="17"/>
  <c r="E12" i="17"/>
  <c r="E13" i="17"/>
  <c r="M12" i="24"/>
  <c r="I13" i="23"/>
</calcChain>
</file>

<file path=xl/sharedStrings.xml><?xml version="1.0" encoding="utf-8"?>
<sst xmlns="http://schemas.openxmlformats.org/spreadsheetml/2006/main" count="517" uniqueCount="282">
  <si>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</si>
  <si>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</si>
  <si>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</si>
  <si>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</si>
  <si>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</si>
  <si>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</si>
  <si>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</si>
  <si>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</si>
  <si>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</si>
  <si>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</si>
  <si>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</si>
  <si>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</si>
  <si>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</si>
  <si>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</si>
  <si>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</si>
  <si>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</si>
  <si>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</si>
  <si>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</si>
  <si>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</si>
  <si>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</si>
  <si>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</si>
  <si>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</si>
  <si>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</si>
  <si>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</si>
  <si>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</si>
  <si>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</si>
  <si>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</si>
  <si>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</si>
  <si>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</si>
  <si>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</si>
  <si>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ianuarie 2024</t>
  </si>
  <si>
    <t>Luna de referinta</t>
  </si>
  <si>
    <t xml:space="preserve">COMENZI </t>
  </si>
  <si>
    <t>APRILIE 2024</t>
  </si>
  <si>
    <t xml:space="preserve">1Euro 4,9751 BNR 17/05/2024)              </t>
  </si>
  <si>
    <t>aprilie 2024</t>
  </si>
  <si>
    <t xml:space="preserve">1Euro 4,9766 BNR 18/06/2024)              </t>
  </si>
  <si>
    <t>Aprilie 2024</t>
  </si>
  <si>
    <t>MAI 2024</t>
  </si>
  <si>
    <t>Mai 2024</t>
  </si>
  <si>
    <t>mai 2024</t>
  </si>
  <si>
    <t xml:space="preserve">1Euro 4,9692 BNR 18/07/2024)              </t>
  </si>
  <si>
    <t>IUNIE 2024</t>
  </si>
  <si>
    <t>Iunie 2024</t>
  </si>
  <si>
    <t>iunie 2024</t>
  </si>
  <si>
    <t xml:space="preserve">1Euro 4,9773 BNR 19/08/2024)              </t>
  </si>
  <si>
    <t>IULIE 2024</t>
  </si>
  <si>
    <t>Iulie 2024</t>
  </si>
  <si>
    <t>iulie 2024</t>
  </si>
  <si>
    <t xml:space="preserve">1Euro 4,9746 BNR 18/09/2024)              </t>
  </si>
  <si>
    <t>AUGUST 2024</t>
  </si>
  <si>
    <t>August 2024</t>
  </si>
  <si>
    <t>august 2024</t>
  </si>
  <si>
    <t xml:space="preserve">1Euro 4,9724 BNR 18/10/2024)              </t>
  </si>
  <si>
    <t>SEPTEMBRIE 2024</t>
  </si>
  <si>
    <t>Septembrie 2024</t>
  </si>
  <si>
    <t>septembrie 2024</t>
  </si>
  <si>
    <t>februarie 2024</t>
  </si>
  <si>
    <t>IANUARIE 2024</t>
  </si>
  <si>
    <t>Ianuarie 2024</t>
  </si>
  <si>
    <t>Denumire CTP</t>
  </si>
  <si>
    <t>Alte nationalitati</t>
  </si>
  <si>
    <t>peste 45 de ani</t>
  </si>
  <si>
    <t>35-45 ani</t>
  </si>
  <si>
    <t>Preluati MapN acte aderare</t>
  </si>
  <si>
    <t>Preluati MapN repartizare aleatorie</t>
  </si>
  <si>
    <t>NN</t>
  </si>
  <si>
    <t>martie 2024</t>
  </si>
  <si>
    <t>METROPOLITAN LIFE</t>
  </si>
  <si>
    <t>FEBRUARIE 2024</t>
  </si>
  <si>
    <t>Februarie 2024</t>
  </si>
  <si>
    <t>MARTIE 2024</t>
  </si>
  <si>
    <t>Martie 2024</t>
  </si>
  <si>
    <t>Numar participanti in registrul participantilor</t>
  </si>
  <si>
    <t xml:space="preserve">1Euro 4,9763 BNR 18/04/2024)              </t>
  </si>
  <si>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</si>
  <si>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</si>
  <si>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</si>
  <si>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</si>
  <si>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</si>
  <si>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</si>
  <si>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</si>
  <si>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</si>
  <si>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</si>
  <si>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</si>
  <si>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</si>
  <si>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</si>
  <si>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</si>
  <si>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</si>
  <si>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</si>
  <si>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</si>
  <si>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</si>
  <si>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</si>
  <si>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</si>
  <si>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</si>
  <si>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</si>
  <si>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</si>
  <si>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</si>
  <si>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</si>
  <si>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</si>
  <si>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</si>
  <si>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</si>
  <si>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</si>
  <si>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</si>
  <si>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 xml:space="preserve">1Euro 4,9715 BNR 18/03/2024)              </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</si>
  <si>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</si>
  <si>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</si>
  <si>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</si>
  <si>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</si>
  <si>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</si>
  <si>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</si>
  <si>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</si>
  <si>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</si>
  <si>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</si>
  <si>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</si>
  <si>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</si>
  <si>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</si>
  <si>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</si>
  <si>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</si>
  <si>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</si>
  <si>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</si>
  <si>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</si>
  <si>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</si>
  <si>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</si>
  <si>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</si>
  <si>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</si>
  <si>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</si>
  <si>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</si>
  <si>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</si>
  <si>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</si>
  <si>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</si>
  <si>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</si>
  <si>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</si>
  <si>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</si>
  <si>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</si>
  <si>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</si>
  <si>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</si>
  <si>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</si>
  <si>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</si>
  <si>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</si>
  <si>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</si>
  <si>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</si>
  <si>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</si>
  <si>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</si>
  <si>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</si>
  <si>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</si>
  <si>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</si>
  <si>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</si>
  <si>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</si>
  <si>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</si>
  <si>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</si>
  <si>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</si>
  <si>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</si>
  <si>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</si>
  <si>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</si>
  <si>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</si>
  <si>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</si>
  <si>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</si>
  <si>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</si>
  <si>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</si>
  <si>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</si>
  <si>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</si>
  <si>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</si>
  <si>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</si>
  <si>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</si>
  <si>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</si>
  <si>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</si>
  <si>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</si>
  <si>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</si>
  <si>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</si>
  <si>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</si>
  <si>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</si>
  <si>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</si>
  <si>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</si>
  <si>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</si>
  <si>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</si>
  <si>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</si>
  <si>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</si>
  <si>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</si>
  <si>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</si>
  <si>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</si>
  <si>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</si>
  <si>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</si>
  <si>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</si>
  <si>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</si>
  <si>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</si>
  <si>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</si>
  <si>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</si>
  <si>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</si>
  <si>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</si>
  <si>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</si>
  <si>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</si>
  <si>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 xml:space="preserve">1Euro 4,9764 BNR 18/11/2024)              </t>
  </si>
  <si>
    <t>OCTOMBRIE 2024</t>
  </si>
  <si>
    <t>Octombrie 2024</t>
  </si>
  <si>
    <t>octombrie 2024</t>
  </si>
  <si>
    <t xml:space="preserve">1Euro 4,9755 BNR 18/12/2024)              </t>
  </si>
  <si>
    <t>NOIEMBRIE 2024</t>
  </si>
  <si>
    <t>Noiembrie 2024</t>
  </si>
  <si>
    <t>noiembrie 2024</t>
  </si>
  <si>
    <t xml:space="preserve">1Euro 4,9759 BNR 17/01/2025)              </t>
  </si>
  <si>
    <t>Decembrie 2024</t>
  </si>
  <si>
    <t>DECEMBRIE 2024</t>
  </si>
  <si>
    <t>decembrie 2024</t>
  </si>
  <si>
    <t xml:space="preserve">1Euro 4,9771 BNR 18/02/2025)              </t>
  </si>
  <si>
    <t>IANUARIE 2025</t>
  </si>
  <si>
    <t>IANUARIE  2025</t>
  </si>
  <si>
    <t>ianuarie 2025</t>
  </si>
  <si>
    <t>Ianuarie 2025</t>
  </si>
  <si>
    <t xml:space="preserve">1Euro 4,9774 BNR 18/03/2025)              </t>
  </si>
  <si>
    <t>FEBRUARIE 2025</t>
  </si>
  <si>
    <t>Numar participanti in Registrul Participantilor la luna de referinta  IANUARIE 2025</t>
  </si>
  <si>
    <t>Transferuri validate catre alte fonduri la luna de referinta FEBRUARIE 2025</t>
  </si>
  <si>
    <t>Transferuri validate de la alte fonduri la luna de referinta FEBRUARIE 2025</t>
  </si>
  <si>
    <t>Acte aderare validate pentru luna de referinta FEBRUARIE 2025</t>
  </si>
  <si>
    <t>Asigurati repartizati aleatoriu la luna de referinta FEBRUARIE 2025</t>
  </si>
  <si>
    <t>Numar participanti in Registrul participantilor dupa repartizarea aleatorie la luna de referinta   FEBRUARIE 2025</t>
  </si>
  <si>
    <t>FEBRUARIE  2025</t>
  </si>
  <si>
    <t>Numar de participanti pentru care se fac viramente in luna de referinta FEBRUARIE 2025</t>
  </si>
  <si>
    <t>februarie 2025</t>
  </si>
  <si>
    <t>(BNR 16/04/2025)</t>
  </si>
  <si>
    <t xml:space="preserve">1Euro 4,9775 BNR 16/04/2025)              </t>
  </si>
  <si>
    <t>Februarie 2025</t>
  </si>
  <si>
    <t>Situatie centralizatoare
privind numarul participantilor si contributiile virate la fondurile de pensii administrate privat
aferente lunii de referinta FEBRUARIE 2025</t>
  </si>
  <si>
    <t>1 EUR</t>
  </si>
  <si>
    <r>
      <t xml:space="preserve">din care, Numar participanti pentru care s-au efectuat regularizari prin actualizarea cu datele primite de la angajatori </t>
    </r>
    <r>
      <rPr>
        <b/>
        <sz val="10"/>
        <color indexed="10"/>
        <rFont val="Arial"/>
        <family val="2"/>
      </rPr>
      <t>(*)</t>
    </r>
  </si>
  <si>
    <r>
      <t xml:space="preserve">Numar participanti cu contributii achitate in plus la luni anterioare, regularizate la luna de referinta </t>
    </r>
    <r>
      <rPr>
        <b/>
        <sz val="10"/>
        <color indexed="10"/>
        <rFont val="Arial"/>
        <family val="2"/>
      </rPr>
      <t>(***)</t>
    </r>
  </si>
  <si>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</si>
  <si>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r>
      <t xml:space="preserve">Numar participanti cu contributii restante de la luni anterioare, virate la luna de referinta </t>
    </r>
    <r>
      <rPr>
        <b/>
        <sz val="10"/>
        <color indexed="10"/>
        <rFont val="Arial"/>
        <family val="2"/>
      </rPr>
      <t>(**)</t>
    </r>
  </si>
  <si>
    <t xml:space="preserve">1Euro 4,9715 
BNR (18/03/2024)              </t>
  </si>
  <si>
    <t xml:space="preserve">1Euro 4,9763 
BNR (18/04/2024)              </t>
  </si>
  <si>
    <t xml:space="preserve">1Euro 4,9751 
BNR (17/05/2024)              </t>
  </si>
  <si>
    <t xml:space="preserve">1Euro 4,9766 
BNR (18/06/2024)              </t>
  </si>
  <si>
    <t xml:space="preserve">1Euro 4,9692 
BNR (18/07/2024)              </t>
  </si>
  <si>
    <t xml:space="preserve">1Euro 4,9773 
BNR (19/08/2024)              </t>
  </si>
  <si>
    <t xml:space="preserve">1Euro 4,9746 
BNR (18/09/2024)              </t>
  </si>
  <si>
    <t xml:space="preserve">1Euro 4,9724 
BNR (18/10/2024)              </t>
  </si>
  <si>
    <t xml:space="preserve">1Euro 4,9764 
BNR (18/11/2024)              </t>
  </si>
  <si>
    <t xml:space="preserve">1Euro 4,9755 
BNR (18/12/2024)              </t>
  </si>
  <si>
    <t xml:space="preserve">1Euro 4,9759 
BNR (17/01/2025)              </t>
  </si>
  <si>
    <t xml:space="preserve">1Euro 4,9771 
BNR (18/02/2025)              </t>
  </si>
  <si>
    <t xml:space="preserve">1Euro 4,9774 
BNR (18/03/2025)              </t>
  </si>
  <si>
    <t>Situatie centralizatoare                
privind valoarea in Euro a viramentelor catre fondurile de pensii administrate privat 
aferente lunilor de referinta 
IANUARIE 2024 - FEBRUARIE 2025</t>
  </si>
  <si>
    <t xml:space="preserve">1Euro 4,9775 
BNR (16/04/2025)              </t>
  </si>
  <si>
    <t xml:space="preserve">1Euro 4,9715 
BNR 18/03/2024)              </t>
  </si>
  <si>
    <t xml:space="preserve">1Euro 4,9763 
BNR 18/04/2024)              </t>
  </si>
  <si>
    <t xml:space="preserve">1Euro 4,9751 
BNR 17/05/2024)              </t>
  </si>
  <si>
    <t xml:space="preserve">1Euro 4,9766 
BNR 18/06/2024)              </t>
  </si>
  <si>
    <t xml:space="preserve">1Euro 4,9692 
BNR 18/07/2024)              </t>
  </si>
  <si>
    <t xml:space="preserve">1Euro 4,9773 
BNR 19/08/2024)              </t>
  </si>
  <si>
    <t xml:space="preserve">1Euro 4,9764 
BNR 18/09/2024)              </t>
  </si>
  <si>
    <t xml:space="preserve">1Euro 4,9724 
BNR 18/10/2024)              </t>
  </si>
  <si>
    <t xml:space="preserve">1Euro 4,9764 
BNR 18/11/2024)              </t>
  </si>
  <si>
    <t xml:space="preserve">1Euro 4,9755 
BNR 18/12/2024)              </t>
  </si>
  <si>
    <t xml:space="preserve">1Euro 4,9759 
BNR 17/01/2025)              </t>
  </si>
  <si>
    <t xml:space="preserve">1Euro 4,9771 
BNR 18/02/2025)              </t>
  </si>
  <si>
    <t xml:space="preserve">1Euro 4,9774 
BNR 18/03/2025)              </t>
  </si>
  <si>
    <t xml:space="preserve">1Euro 4,9775 
BNR 16/04/2025)              </t>
  </si>
  <si>
    <t>Situatie centralizatoare               
privind evolutia contributiei medii in Euro la pilonul II a participantilor pana la luna de referinta
 FEBRUARIE 2025</t>
  </si>
  <si>
    <t>IANUARIE 
2024</t>
  </si>
  <si>
    <t xml:space="preserve">FEBRUARIE
2024 </t>
  </si>
  <si>
    <t xml:space="preserve">MARTIE
2024 </t>
  </si>
  <si>
    <t xml:space="preserve">APRILIE
2024 </t>
  </si>
  <si>
    <t xml:space="preserve">MAI
2024 </t>
  </si>
  <si>
    <t xml:space="preserve">IUNIE
2024 </t>
  </si>
  <si>
    <t>IULIE
2024</t>
  </si>
  <si>
    <t>AUGUST
2024</t>
  </si>
  <si>
    <t xml:space="preserve">SEPTEMBRIE
2024 </t>
  </si>
  <si>
    <t xml:space="preserve">OCTOMBRIE
2024 </t>
  </si>
  <si>
    <t xml:space="preserve">NOIEMBRIE
2024 </t>
  </si>
  <si>
    <t xml:space="preserve">DECEMBRIE
2024 </t>
  </si>
  <si>
    <t xml:space="preserve">IANUARIE
2024 </t>
  </si>
  <si>
    <t>APRILIE
2024</t>
  </si>
  <si>
    <t xml:space="preserve">IULIE
2024 </t>
  </si>
  <si>
    <t xml:space="preserve">AUGUST
2024 </t>
  </si>
  <si>
    <t>Situatie centralizatoare           
privind repartizarea participantilor dupa judetul 
angajatorului la luna de referinta 
FEBRUARIE 2025</t>
  </si>
  <si>
    <t>Situatie centralizatoare privind repartizarea participantilor
 dupa judetul de domiciliu pentru care se fac viramente 
la luna de referinta 
FEBRUARIE 2025</t>
  </si>
  <si>
    <t>Situatie centralizatoare privind numarul de participanti  
care nu figurează cu declaraţii depuse 
in sistemul public de pensii</t>
  </si>
  <si>
    <t>Situatie centralizatoare    
privind repartizarea pe sexe a participantilor    
aferente lunii de referinta 
FEBRUARIE 2025</t>
  </si>
  <si>
    <t>Situatie centralizatoare              
privind repartizarea pe sexe si varste a participantilor              
aferente lunii de referinta 
FEBRUARIE 2025</t>
  </si>
  <si>
    <t>Situatie centralizatoare               
privind evolutia numarului de participanti din Registrul participantilor 
pana la luna de referinta 
FEBRUARIE 2025</t>
  </si>
  <si>
    <t>Situatie centralizatoare               
privind evolutia contributiei medii in Euro la pilonul II a participantilor pana la luna de referinta 
FEBRUARIE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</si>
</sst>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0"/>
      <name val="Arial"/>
      <charset val="238"/>
    </font>
    <font>
      <sz val="10"/>
      <name val="Arial"/>
      <charset val="238"/>
    </font>
    <font>
      <b/>
      <sz val="12"/>
      <name val="Arial"/>
      <family val="2"/>
    </font>
    <font>
      <sz val="12"/>
      <name val="Arial"/>
      <family val="2"/>
    </font>
    <font>
      <b/>
      <sz val="14"/>
      <name val="Arial"/>
      <family val="2"/>
    </font>
    <font>
      <sz val="14"/>
      <name val="Arial"/>
      <family val="2"/>
    </font>
    <font>
      <sz val="10"/>
      <name val="Arial"/>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i/>
      <sz val="9"/>
      <name val="Arial"/>
      <family val="2"/>
    </font>
    <font>
      <b/>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0"/>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DAEEF3"/>
        <bgColor rgb="FF000000"/>
      </patternFill>
    </fill>
    <fill>
      <patternFill patternType="solid">
        <fgColor rgb="FFCCC0DA"/>
        <bgColor rgb="FF000000"/>
      </patternFill>
    </fill>
  </fills>
  <borders count="22">
    <border>
      <left/>
      <right/>
      <top/>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1" fillId="0" borderId="0"/>
    <xf numFmtId="0" fontId="6" fillId="0" borderId="0"/>
    <xf numFmtId="0" fontId="10" fillId="0" borderId="1" applyNumberFormat="0" applyFill="0" applyAlignment="0" applyProtection="0"/>
  </cellStyleXfs>
  <cellXfs count="155">
    <xf numFmtId="0" fontId="0" fillId="0" borderId="0" xfId="0"/>
    <xf numFmtId="3" fontId="4" fillId="0" borderId="0" xfId="0" applyNumberFormat="1" applyFont="1" applyBorder="1"/>
    <xf numFmtId="0" fontId="3" fillId="0" borderId="0" xfId="0" applyFont="1"/>
    <xf numFmtId="0" fontId="5"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12" fillId="0" borderId="0" xfId="0" applyFont="1" applyFill="1" applyAlignment="1">
      <alignment horizontal="center" vertical="center" wrapText="1"/>
    </xf>
    <xf numFmtId="0" fontId="14" fillId="0" borderId="0" xfId="0" applyFont="1"/>
    <xf numFmtId="0" fontId="3" fillId="0" borderId="0" xfId="26" applyFont="1"/>
    <xf numFmtId="10" fontId="3" fillId="0" borderId="0" xfId="26" applyNumberFormat="1" applyFont="1"/>
    <xf numFmtId="0" fontId="16" fillId="0" borderId="0" xfId="0" applyFont="1" applyAlignment="1">
      <alignment horizontal="right"/>
    </xf>
    <xf numFmtId="164" fontId="16" fillId="0" borderId="0" xfId="0" applyNumberFormat="1" applyFont="1" applyAlignment="1">
      <alignment horizontal="left" vertical="center"/>
    </xf>
    <xf numFmtId="0" fontId="11" fillId="0" borderId="0" xfId="0" applyFont="1"/>
    <xf numFmtId="3" fontId="11" fillId="0" borderId="0" xfId="0" applyNumberFormat="1" applyFont="1"/>
    <xf numFmtId="0" fontId="16" fillId="0" borderId="0" xfId="0" applyFont="1"/>
    <xf numFmtId="0" fontId="2" fillId="20" borderId="3" xfId="0" applyFont="1" applyFill="1" applyBorder="1" applyAlignment="1">
      <alignment horizontal="center" vertical="center" wrapText="1"/>
    </xf>
    <xf numFmtId="3" fontId="5" fillId="0" borderId="3" xfId="0" applyNumberFormat="1" applyFont="1" applyBorder="1"/>
    <xf numFmtId="3" fontId="5" fillId="0" borderId="4" xfId="0" applyNumberFormat="1" applyFont="1" applyBorder="1"/>
    <xf numFmtId="0" fontId="9" fillId="0" borderId="0" xfId="0" applyFont="1"/>
    <xf numFmtId="4" fontId="0" fillId="0" borderId="0" xfId="0" applyNumberFormat="1"/>
    <xf numFmtId="0" fontId="19" fillId="0" borderId="0" xfId="26" applyFont="1"/>
    <xf numFmtId="0" fontId="12" fillId="0" borderId="3" xfId="0" applyFont="1" applyFill="1" applyBorder="1" applyAlignment="1">
      <alignment horizontal="center" vertical="center" wrapText="1"/>
    </xf>
    <xf numFmtId="0" fontId="12" fillId="22" borderId="3" xfId="0" applyFont="1" applyFill="1" applyBorder="1" applyAlignment="1">
      <alignment horizontal="center" vertical="center" wrapText="1"/>
    </xf>
    <xf numFmtId="0" fontId="18" fillId="23" borderId="2" xfId="0" applyFont="1" applyFill="1" applyBorder="1" applyAlignment="1">
      <alignment horizontal="center" vertical="center" wrapText="1"/>
    </xf>
    <xf numFmtId="0" fontId="12" fillId="22" borderId="4" xfId="0" applyFont="1" applyFill="1" applyBorder="1" applyAlignment="1">
      <alignment horizontal="center" vertical="center" wrapText="1"/>
    </xf>
    <xf numFmtId="3" fontId="3" fillId="0" borderId="0" xfId="26" applyNumberFormat="1" applyFont="1"/>
    <xf numFmtId="3" fontId="9" fillId="0" borderId="0" xfId="0" applyNumberFormat="1" applyFont="1"/>
    <xf numFmtId="0" fontId="2" fillId="20" borderId="2" xfId="0" applyFont="1" applyFill="1" applyBorder="1" applyAlignment="1">
      <alignment horizontal="center" vertical="center" wrapText="1"/>
    </xf>
    <xf numFmtId="3" fontId="12" fillId="22" borderId="3" xfId="0" applyNumberFormat="1" applyFont="1" applyFill="1" applyBorder="1" applyAlignment="1">
      <alignment horizontal="center" vertical="center" wrapText="1"/>
    </xf>
    <xf numFmtId="3" fontId="12" fillId="0" borderId="4" xfId="0" applyNumberFormat="1" applyFont="1" applyFill="1" applyBorder="1" applyAlignment="1">
      <alignment horizontal="center" vertical="center" wrapText="1"/>
    </xf>
    <xf numFmtId="0" fontId="20" fillId="0" borderId="0" xfId="0" applyFont="1" applyAlignment="1">
      <alignment horizontal="right"/>
    </xf>
    <xf numFmtId="164" fontId="21" fillId="0" borderId="0" xfId="0" quotePrefix="1" applyNumberFormat="1" applyFont="1" applyAlignment="1">
      <alignment horizontal="left"/>
    </xf>
    <xf numFmtId="0" fontId="20" fillId="0" borderId="0" xfId="0" applyFont="1"/>
    <xf numFmtId="0" fontId="11" fillId="24" borderId="3" xfId="0" applyFont="1" applyFill="1" applyBorder="1" applyAlignment="1">
      <alignment horizontal="center" vertical="center" wrapText="1"/>
    </xf>
    <xf numFmtId="0" fontId="13" fillId="24" borderId="11" xfId="0" applyFont="1" applyFill="1" applyBorder="1" applyAlignment="1">
      <alignment horizontal="centerContinuous"/>
    </xf>
    <xf numFmtId="0" fontId="13" fillId="24" borderId="5" xfId="0" applyFont="1" applyFill="1" applyBorder="1" applyAlignment="1">
      <alignment horizontal="centerContinuous"/>
    </xf>
    <xf numFmtId="3" fontId="13" fillId="24" borderId="5" xfId="0" applyNumberFormat="1" applyFont="1" applyFill="1" applyBorder="1"/>
    <xf numFmtId="3" fontId="13" fillId="24" borderId="6" xfId="0" applyNumberFormat="1" applyFont="1" applyFill="1" applyBorder="1"/>
    <xf numFmtId="0" fontId="11" fillId="25" borderId="2" xfId="0" applyFont="1" applyFill="1" applyBorder="1" applyAlignment="1">
      <alignment horizontal="center"/>
    </xf>
    <xf numFmtId="0" fontId="18" fillId="25" borderId="3" xfId="0" applyFont="1" applyFill="1" applyBorder="1" applyAlignment="1">
      <alignment horizontal="left"/>
    </xf>
    <xf numFmtId="3" fontId="13" fillId="25" borderId="3" xfId="0" applyNumberFormat="1" applyFont="1" applyFill="1" applyBorder="1"/>
    <xf numFmtId="3" fontId="13" fillId="25" borderId="4" xfId="0" applyNumberFormat="1" applyFont="1" applyFill="1" applyBorder="1"/>
    <xf numFmtId="0" fontId="11" fillId="25" borderId="2" xfId="0" quotePrefix="1" applyFont="1" applyFill="1" applyBorder="1" applyAlignment="1">
      <alignment horizontal="center"/>
    </xf>
    <xf numFmtId="0" fontId="11" fillId="25" borderId="3" xfId="0" applyFont="1" applyFill="1" applyBorder="1" applyAlignment="1">
      <alignment horizontal="left"/>
    </xf>
    <xf numFmtId="0" fontId="11" fillId="24" borderId="4" xfId="0" applyFont="1" applyFill="1" applyBorder="1" applyAlignment="1">
      <alignment horizontal="center" vertical="center" wrapText="1"/>
    </xf>
    <xf numFmtId="10" fontId="13" fillId="24" borderId="5" xfId="0" applyNumberFormat="1" applyFont="1" applyFill="1" applyBorder="1"/>
    <xf numFmtId="10" fontId="13" fillId="25" borderId="3" xfId="0" applyNumberFormat="1" applyFont="1" applyFill="1" applyBorder="1"/>
    <xf numFmtId="3" fontId="13" fillId="24" borderId="5" xfId="0" applyNumberFormat="1" applyFont="1" applyFill="1" applyBorder="1" applyAlignment="1">
      <alignment horizontal="right"/>
    </xf>
    <xf numFmtId="3" fontId="13" fillId="24" borderId="6" xfId="0" applyNumberFormat="1" applyFont="1" applyFill="1" applyBorder="1" applyAlignment="1">
      <alignment horizontal="right"/>
    </xf>
    <xf numFmtId="0" fontId="20" fillId="24" borderId="3" xfId="0" applyFont="1" applyFill="1" applyBorder="1" applyAlignment="1">
      <alignment vertical="center" wrapText="1"/>
    </xf>
    <xf numFmtId="0" fontId="0" fillId="0" borderId="12" xfId="0" applyBorder="1"/>
    <xf numFmtId="17" fontId="11" fillId="24" borderId="10" xfId="0" quotePrefix="1" applyNumberFormat="1" applyFont="1" applyFill="1" applyBorder="1" applyAlignment="1">
      <alignment horizontal="center" vertical="center" wrapText="1"/>
    </xf>
    <xf numFmtId="17" fontId="11" fillId="24" borderId="13" xfId="0" quotePrefix="1" applyNumberFormat="1" applyFont="1" applyFill="1" applyBorder="1" applyAlignment="1">
      <alignment horizontal="center" vertical="center" wrapText="1"/>
    </xf>
    <xf numFmtId="0" fontId="11" fillId="24" borderId="2" xfId="0" applyFont="1" applyFill="1" applyBorder="1"/>
    <xf numFmtId="164" fontId="13" fillId="25" borderId="3" xfId="0" applyNumberFormat="1" applyFont="1" applyFill="1" applyBorder="1"/>
    <xf numFmtId="164" fontId="13" fillId="25" borderId="4" xfId="0" applyNumberFormat="1" applyFont="1" applyFill="1" applyBorder="1"/>
    <xf numFmtId="0" fontId="0" fillId="0" borderId="11" xfId="0" applyBorder="1"/>
    <xf numFmtId="0" fontId="20" fillId="24" borderId="5" xfId="0" applyFont="1" applyFill="1" applyBorder="1" applyAlignment="1">
      <alignment vertical="center" wrapText="1"/>
    </xf>
    <xf numFmtId="0" fontId="20" fillId="24" borderId="6" xfId="0" applyFont="1" applyFill="1" applyBorder="1" applyAlignment="1">
      <alignment vertical="center" wrapText="1"/>
    </xf>
    <xf numFmtId="0" fontId="20" fillId="24" borderId="4" xfId="0" applyFont="1" applyFill="1" applyBorder="1" applyAlignment="1">
      <alignment vertical="center" wrapText="1"/>
    </xf>
    <xf numFmtId="0" fontId="11" fillId="27" borderId="2" xfId="0" applyFont="1" applyFill="1" applyBorder="1" applyAlignment="1">
      <alignment horizontal="center"/>
    </xf>
    <xf numFmtId="0" fontId="18" fillId="27" borderId="3" xfId="0" applyFont="1" applyFill="1" applyBorder="1" applyAlignment="1">
      <alignment horizontal="left"/>
    </xf>
    <xf numFmtId="2" fontId="13" fillId="27" borderId="3" xfId="0" applyNumberFormat="1" applyFont="1" applyFill="1" applyBorder="1" applyAlignment="1">
      <alignment horizontal="center"/>
    </xf>
    <xf numFmtId="2" fontId="13" fillId="27" borderId="4" xfId="0" applyNumberFormat="1" applyFont="1" applyFill="1" applyBorder="1" applyAlignment="1">
      <alignment horizontal="center"/>
    </xf>
    <xf numFmtId="0" fontId="11" fillId="27" borderId="2" xfId="0" quotePrefix="1" applyFont="1" applyFill="1" applyBorder="1" applyAlignment="1">
      <alignment horizontal="center"/>
    </xf>
    <xf numFmtId="0" fontId="11" fillId="27" borderId="3" xfId="0" applyFont="1" applyFill="1" applyBorder="1" applyAlignment="1">
      <alignment horizontal="left"/>
    </xf>
    <xf numFmtId="2" fontId="13" fillId="28" borderId="5" xfId="0" applyNumberFormat="1" applyFont="1" applyFill="1" applyBorder="1" applyAlignment="1">
      <alignment horizontal="center"/>
    </xf>
    <xf numFmtId="2" fontId="13" fillId="28" borderId="6" xfId="0" applyNumberFormat="1" applyFont="1" applyFill="1" applyBorder="1" applyAlignment="1">
      <alignment horizontal="center"/>
    </xf>
    <xf numFmtId="2" fontId="13" fillId="24" borderId="6" xfId="0" applyNumberFormat="1" applyFont="1" applyFill="1" applyBorder="1" applyAlignment="1">
      <alignment horizontal="center"/>
    </xf>
    <xf numFmtId="2" fontId="13" fillId="25" borderId="4" xfId="0" applyNumberFormat="1" applyFont="1" applyFill="1" applyBorder="1" applyAlignment="1">
      <alignment horizontal="center"/>
    </xf>
    <xf numFmtId="2" fontId="13" fillId="25" borderId="3" xfId="0" applyNumberFormat="1" applyFont="1" applyFill="1" applyBorder="1" applyAlignment="1">
      <alignment horizontal="center"/>
    </xf>
    <xf numFmtId="2" fontId="13" fillId="24" borderId="5" xfId="0" applyNumberFormat="1" applyFont="1" applyFill="1" applyBorder="1" applyAlignment="1">
      <alignment horizontal="center"/>
    </xf>
    <xf numFmtId="3" fontId="3" fillId="0" borderId="0" xfId="0" applyNumberFormat="1" applyFont="1" applyFill="1" applyBorder="1"/>
    <xf numFmtId="3" fontId="3" fillId="21" borderId="0" xfId="0" applyNumberFormat="1" applyFont="1" applyFill="1" applyBorder="1"/>
    <xf numFmtId="0" fontId="13" fillId="25" borderId="3" xfId="0" applyFont="1" applyFill="1" applyBorder="1"/>
    <xf numFmtId="17" fontId="11" fillId="24" borderId="12" xfId="0" quotePrefix="1" applyNumberFormat="1" applyFont="1" applyFill="1" applyBorder="1" applyAlignment="1">
      <alignment horizontal="center" vertical="center" wrapText="1"/>
    </xf>
    <xf numFmtId="3" fontId="13" fillId="25" borderId="11" xfId="0" applyNumberFormat="1" applyFont="1" applyFill="1" applyBorder="1"/>
    <xf numFmtId="3" fontId="13" fillId="25" borderId="5" xfId="0" applyNumberFormat="1" applyFont="1" applyFill="1" applyBorder="1"/>
    <xf numFmtId="3" fontId="13" fillId="25" borderId="6" xfId="0" applyNumberFormat="1" applyFont="1" applyFill="1" applyBorder="1"/>
    <xf numFmtId="3" fontId="11" fillId="25" borderId="3" xfId="0" applyNumberFormat="1" applyFont="1" applyFill="1" applyBorder="1"/>
    <xf numFmtId="3" fontId="11" fillId="25" borderId="11" xfId="0" applyNumberFormat="1" applyFont="1" applyFill="1" applyBorder="1"/>
    <xf numFmtId="3" fontId="11" fillId="25" borderId="6" xfId="0" applyNumberFormat="1" applyFont="1" applyFill="1" applyBorder="1"/>
    <xf numFmtId="17" fontId="11" fillId="24" borderId="18" xfId="0" quotePrefix="1" applyNumberFormat="1" applyFont="1" applyFill="1" applyBorder="1" applyAlignment="1">
      <alignment horizontal="center" vertical="center" wrapText="1"/>
    </xf>
    <xf numFmtId="3" fontId="13" fillId="25" borderId="19" xfId="0" applyNumberFormat="1" applyFont="1" applyFill="1" applyBorder="1"/>
    <xf numFmtId="17" fontId="11" fillId="24" borderId="7" xfId="0" quotePrefix="1" applyNumberFormat="1" applyFont="1" applyFill="1" applyBorder="1" applyAlignment="1">
      <alignment horizontal="center" vertical="center" wrapText="1"/>
    </xf>
    <xf numFmtId="3" fontId="13" fillId="25" borderId="8" xfId="0" applyNumberFormat="1" applyFont="1" applyFill="1" applyBorder="1"/>
    <xf numFmtId="0" fontId="11" fillId="24" borderId="2" xfId="26" applyFont="1" applyFill="1" applyBorder="1" applyAlignment="1">
      <alignment horizontal="center"/>
    </xf>
    <xf numFmtId="0" fontId="11" fillId="24" borderId="3" xfId="26" applyFont="1" applyFill="1" applyBorder="1" applyAlignment="1">
      <alignment horizontal="center"/>
    </xf>
    <xf numFmtId="10" fontId="11" fillId="24" borderId="4" xfId="26" applyNumberFormat="1" applyFont="1" applyFill="1" applyBorder="1" applyAlignment="1">
      <alignment horizontal="center"/>
    </xf>
    <xf numFmtId="0" fontId="11" fillId="24" borderId="11" xfId="26" applyFont="1" applyFill="1" applyBorder="1"/>
    <xf numFmtId="0" fontId="11" fillId="24" borderId="5" xfId="26" applyFont="1" applyFill="1" applyBorder="1"/>
    <xf numFmtId="10" fontId="13" fillId="24" borderId="6" xfId="26" applyNumberFormat="1" applyFont="1" applyFill="1" applyBorder="1"/>
    <xf numFmtId="0" fontId="11" fillId="25" borderId="2" xfId="26" applyFont="1" applyFill="1" applyBorder="1"/>
    <xf numFmtId="0" fontId="11" fillId="25" borderId="3" xfId="26" applyFont="1" applyFill="1" applyBorder="1"/>
    <xf numFmtId="10" fontId="13" fillId="25" borderId="4" xfId="26" applyNumberFormat="1" applyFont="1" applyFill="1" applyBorder="1"/>
    <xf numFmtId="0" fontId="11" fillId="24" borderId="4" xfId="26" applyFont="1" applyFill="1" applyBorder="1" applyAlignment="1">
      <alignment horizontal="center" vertical="center" wrapText="1"/>
    </xf>
    <xf numFmtId="0" fontId="11" fillId="24" borderId="4" xfId="26" applyFont="1" applyFill="1" applyBorder="1" applyAlignment="1">
      <alignment horizontal="center"/>
    </xf>
    <xf numFmtId="0" fontId="11" fillId="25" borderId="2" xfId="26" applyFont="1" applyFill="1" applyBorder="1" applyAlignment="1">
      <alignment horizontal="center"/>
    </xf>
    <xf numFmtId="3" fontId="13" fillId="25" borderId="4" xfId="25" applyNumberFormat="1" applyFont="1" applyFill="1" applyBorder="1"/>
    <xf numFmtId="0" fontId="11" fillId="25" borderId="2" xfId="26" applyFont="1" applyFill="1" applyBorder="1" applyAlignment="1">
      <alignment horizontal="left"/>
    </xf>
    <xf numFmtId="0" fontId="13" fillId="24" borderId="11" xfId="26" applyFont="1" applyFill="1" applyBorder="1"/>
    <xf numFmtId="0" fontId="13" fillId="24" borderId="5" xfId="26" applyFont="1" applyFill="1" applyBorder="1"/>
    <xf numFmtId="3" fontId="13" fillId="24" borderId="6" xfId="25" applyNumberFormat="1" applyFont="1" applyFill="1" applyBorder="1"/>
    <xf numFmtId="17" fontId="13" fillId="25" borderId="2" xfId="0" quotePrefix="1" applyNumberFormat="1" applyFont="1" applyFill="1" applyBorder="1"/>
    <xf numFmtId="17" fontId="13" fillId="25" borderId="11" xfId="0" quotePrefix="1" applyNumberFormat="1" applyFont="1" applyFill="1" applyBorder="1"/>
    <xf numFmtId="3" fontId="11" fillId="24" borderId="5" xfId="0" applyNumberFormat="1" applyFont="1" applyFill="1" applyBorder="1"/>
    <xf numFmtId="3" fontId="11" fillId="24" borderId="6" xfId="0" applyNumberFormat="1" applyFont="1" applyFill="1" applyBorder="1"/>
    <xf numFmtId="3" fontId="11" fillId="25" borderId="4" xfId="0" applyNumberFormat="1" applyFont="1" applyFill="1" applyBorder="1"/>
    <xf numFmtId="0" fontId="11" fillId="24" borderId="2" xfId="0" applyFont="1" applyFill="1" applyBorder="1" applyAlignment="1">
      <alignment horizontal="center" vertical="center" wrapText="1"/>
    </xf>
    <xf numFmtId="0" fontId="11" fillId="24" borderId="3" xfId="0" applyFont="1" applyFill="1" applyBorder="1" applyAlignment="1">
      <alignment horizontal="center" vertical="center" wrapText="1"/>
    </xf>
    <xf numFmtId="0" fontId="11" fillId="24" borderId="12" xfId="0" applyFont="1" applyFill="1" applyBorder="1" applyAlignment="1">
      <alignment horizontal="center" vertical="center" wrapText="1"/>
    </xf>
    <xf numFmtId="0" fontId="11" fillId="24" borderId="10" xfId="0" applyFont="1" applyFill="1" applyBorder="1" applyAlignment="1">
      <alignment horizontal="center" vertical="center"/>
    </xf>
    <xf numFmtId="0" fontId="11" fillId="24" borderId="13" xfId="0" applyFont="1" applyFill="1" applyBorder="1" applyAlignment="1">
      <alignment horizontal="center" vertical="center"/>
    </xf>
    <xf numFmtId="3" fontId="11" fillId="24" borderId="3" xfId="0" applyNumberFormat="1" applyFont="1" applyFill="1" applyBorder="1" applyAlignment="1">
      <alignment horizontal="center" vertical="center" wrapText="1"/>
    </xf>
    <xf numFmtId="3" fontId="11" fillId="24" borderId="4" xfId="0" applyNumberFormat="1" applyFont="1" applyFill="1" applyBorder="1" applyAlignment="1">
      <alignment horizontal="center" vertical="center" wrapText="1"/>
    </xf>
    <xf numFmtId="0" fontId="9" fillId="0" borderId="0" xfId="0" applyFont="1" applyAlignment="1">
      <alignment horizontal="left" vertical="top" wrapText="1"/>
    </xf>
    <xf numFmtId="0" fontId="9" fillId="0" borderId="0" xfId="0" applyFont="1" applyAlignment="1">
      <alignment horizontal="left" vertical="top"/>
    </xf>
    <xf numFmtId="0" fontId="11" fillId="24" borderId="4" xfId="0" applyFont="1" applyFill="1" applyBorder="1" applyAlignment="1">
      <alignment horizontal="center" vertical="center" wrapText="1"/>
    </xf>
    <xf numFmtId="0" fontId="9" fillId="0" borderId="0" xfId="0" applyNumberFormat="1" applyFont="1" applyAlignment="1">
      <alignment horizontal="left" vertical="top" wrapText="1"/>
    </xf>
    <xf numFmtId="17" fontId="11" fillId="24" borderId="3" xfId="0" quotePrefix="1" applyNumberFormat="1" applyFont="1" applyFill="1" applyBorder="1" applyAlignment="1">
      <alignment horizontal="center" vertical="center" wrapText="1"/>
    </xf>
    <xf numFmtId="17" fontId="11" fillId="24" borderId="4" xfId="0" quotePrefix="1" applyNumberFormat="1" applyFont="1" applyFill="1" applyBorder="1" applyAlignment="1">
      <alignment horizontal="center" vertical="center" wrapText="1"/>
    </xf>
    <xf numFmtId="0" fontId="13" fillId="24" borderId="11" xfId="0" applyFont="1" applyFill="1" applyBorder="1" applyAlignment="1">
      <alignment horizontal="center"/>
    </xf>
    <xf numFmtId="0" fontId="13" fillId="24" borderId="5" xfId="0" applyFont="1" applyFill="1" applyBorder="1" applyAlignment="1">
      <alignment horizontal="center"/>
    </xf>
    <xf numFmtId="0" fontId="0" fillId="26" borderId="14" xfId="0" applyFill="1" applyBorder="1" applyAlignment="1">
      <alignment horizontal="center"/>
    </xf>
    <xf numFmtId="0" fontId="0" fillId="26" borderId="15" xfId="0" applyFill="1" applyBorder="1" applyAlignment="1">
      <alignment horizontal="center"/>
    </xf>
    <xf numFmtId="0" fontId="0" fillId="26" borderId="16" xfId="0" applyFill="1" applyBorder="1" applyAlignment="1">
      <alignment horizontal="center"/>
    </xf>
    <xf numFmtId="0" fontId="0" fillId="26" borderId="17" xfId="0" applyFill="1" applyBorder="1" applyAlignment="1">
      <alignment horizontal="center"/>
    </xf>
    <xf numFmtId="0" fontId="11" fillId="24" borderId="10" xfId="0" applyFont="1" applyFill="1" applyBorder="1" applyAlignment="1">
      <alignment horizontal="center" vertical="center" wrapText="1"/>
    </xf>
    <xf numFmtId="17" fontId="11" fillId="24" borderId="10" xfId="0" quotePrefix="1" applyNumberFormat="1" applyFont="1" applyFill="1" applyBorder="1" applyAlignment="1">
      <alignment horizontal="center" vertical="center" wrapText="1"/>
    </xf>
    <xf numFmtId="17" fontId="11" fillId="24" borderId="13" xfId="0" quotePrefix="1" applyNumberFormat="1" applyFont="1" applyFill="1" applyBorder="1" applyAlignment="1">
      <alignment horizontal="center" vertical="center" wrapText="1"/>
    </xf>
    <xf numFmtId="0" fontId="11" fillId="24" borderId="3" xfId="0" quotePrefix="1" applyFont="1" applyFill="1" applyBorder="1" applyAlignment="1">
      <alignment horizontal="center" vertical="center" wrapText="1"/>
    </xf>
    <xf numFmtId="0" fontId="11" fillId="24" borderId="10" xfId="0" quotePrefix="1" applyFont="1" applyFill="1" applyBorder="1" applyAlignment="1">
      <alignment horizontal="center" vertical="center" wrapText="1"/>
    </xf>
    <xf numFmtId="0" fontId="11" fillId="24" borderId="4" xfId="0" applyFont="1" applyFill="1" applyBorder="1" applyAlignment="1">
      <alignment horizontal="center" vertical="center"/>
    </xf>
    <xf numFmtId="0" fontId="9" fillId="24" borderId="2" xfId="0" applyFont="1" applyFill="1" applyBorder="1" applyAlignment="1">
      <alignment horizontal="center" vertical="center" wrapText="1"/>
    </xf>
    <xf numFmtId="0" fontId="9" fillId="24" borderId="3" xfId="0" applyFont="1" applyFill="1" applyBorder="1" applyAlignment="1">
      <alignment horizontal="center" vertical="center" wrapText="1"/>
    </xf>
    <xf numFmtId="0" fontId="9" fillId="24" borderId="4" xfId="0" applyFont="1" applyFill="1" applyBorder="1" applyAlignment="1">
      <alignment horizontal="center" vertical="center" wrapText="1"/>
    </xf>
    <xf numFmtId="0" fontId="11" fillId="24" borderId="2" xfId="26" applyFont="1" applyFill="1" applyBorder="1" applyAlignment="1">
      <alignment horizontal="center"/>
    </xf>
    <xf numFmtId="0" fontId="11" fillId="24" borderId="3" xfId="26" applyFont="1" applyFill="1" applyBorder="1" applyAlignment="1">
      <alignment horizontal="center"/>
    </xf>
    <xf numFmtId="0" fontId="11" fillId="24" borderId="4" xfId="26" applyFont="1" applyFill="1" applyBorder="1" applyAlignment="1">
      <alignment horizontal="center"/>
    </xf>
    <xf numFmtId="0" fontId="2" fillId="0" borderId="0" xfId="26" applyFont="1" applyAlignment="1">
      <alignment horizontal="center"/>
    </xf>
    <xf numFmtId="0" fontId="11" fillId="24" borderId="12" xfId="26" applyFont="1" applyFill="1" applyBorder="1" applyAlignment="1">
      <alignment horizontal="center" vertical="center" wrapText="1"/>
    </xf>
    <xf numFmtId="0" fontId="11" fillId="24" borderId="10" xfId="26" applyFont="1" applyFill="1" applyBorder="1" applyAlignment="1">
      <alignment horizontal="center" vertical="center"/>
    </xf>
    <xf numFmtId="0" fontId="11" fillId="24" borderId="13" xfId="26" applyFont="1" applyFill="1" applyBorder="1" applyAlignment="1">
      <alignment horizontal="center" vertical="center"/>
    </xf>
    <xf numFmtId="0" fontId="11" fillId="24" borderId="2" xfId="26" applyFont="1" applyFill="1" applyBorder="1" applyAlignment="1">
      <alignment horizontal="center" vertical="center"/>
    </xf>
    <xf numFmtId="0" fontId="11" fillId="24" borderId="3" xfId="26" applyFont="1" applyFill="1" applyBorder="1" applyAlignment="1">
      <alignment horizontal="center" vertical="center"/>
    </xf>
    <xf numFmtId="0" fontId="11" fillId="24" borderId="12" xfId="25" applyFont="1" applyFill="1" applyBorder="1" applyAlignment="1">
      <alignment horizontal="center" vertical="center" wrapText="1"/>
    </xf>
    <xf numFmtId="0" fontId="11" fillId="24" borderId="10" xfId="25" applyFont="1" applyFill="1" applyBorder="1" applyAlignment="1">
      <alignment horizontal="center" vertical="center"/>
    </xf>
    <xf numFmtId="0" fontId="11" fillId="24" borderId="13" xfId="25" applyFont="1" applyFill="1" applyBorder="1" applyAlignment="1">
      <alignment horizontal="center" vertical="center"/>
    </xf>
    <xf numFmtId="3" fontId="13" fillId="24" borderId="11" xfId="0" applyNumberFormat="1" applyFont="1" applyFill="1" applyBorder="1" applyAlignment="1">
      <alignment horizontal="center"/>
    </xf>
    <xf numFmtId="3" fontId="13" fillId="24" borderId="5" xfId="0" applyNumberFormat="1" applyFont="1" applyFill="1" applyBorder="1" applyAlignment="1">
      <alignment horizontal="center"/>
    </xf>
    <xf numFmtId="0" fontId="11" fillId="24" borderId="9" xfId="0" applyFont="1" applyFill="1" applyBorder="1" applyAlignment="1">
      <alignment horizontal="center" vertical="center" wrapText="1"/>
    </xf>
    <xf numFmtId="0" fontId="11" fillId="24" borderId="20" xfId="0" applyFont="1" applyFill="1" applyBorder="1" applyAlignment="1">
      <alignment horizontal="center" vertical="center" wrapText="1"/>
    </xf>
    <xf numFmtId="0" fontId="11" fillId="24" borderId="21" xfId="0" applyFont="1" applyFill="1" applyBorder="1" applyAlignment="1">
      <alignment horizontal="center" vertical="center" wrapText="1"/>
    </xf>
    <xf numFmtId="0" fontId="11" fillId="24" borderId="11" xfId="0" applyFont="1" applyFill="1" applyBorder="1" applyAlignment="1">
      <alignment horizontal="center"/>
    </xf>
    <xf numFmtId="0" fontId="11" fillId="24" borderId="5" xfId="0" applyFont="1" applyFill="1" applyBorder="1" applyAlignment="1">
      <alignment horizontal="center"/>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xr:uid="{00000000-0005-0000-0000-000019000000}"/>
    <cellStyle name="Normal_k_participanti_judete_1008" xfId="26" xr:uid="{00000000-0005-0000-0000-00001A000000}"/>
    <cellStyle name="Total" xfId="2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r>
              <a:rPr lang="en-GB" sz="1000"/>
              <a:t>Repartizarea pe sexe a participantilor
la luna de referinta </a:t>
            </a:r>
          </a:p>
          <a:p>
            <a:pPr>
              <a:defRPr sz="1000"/>
            </a:pPr>
            <a:r>
              <a:rPr lang="en-GB" sz="1000"/>
              <a:t>FEBRUARIE 2025
</a:t>
            </a:r>
          </a:p>
        </c:rich>
      </c:tx>
      <c:layout>
        <c:manualLayout>
          <c:xMode val="edge"/>
          <c:yMode val="edge"/>
          <c:x val="0.37735850245610053"/>
          <c:y val="4.4189799804436207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16499442586399"/>
          <c:y val="0.38135593220338981"/>
          <c:w val="0.59420289855072461"/>
          <c:h val="0.35762711864406782"/>
        </c:manualLayout>
      </c:layout>
      <c:pie3DChart>
        <c:varyColors val="1"/>
        <c:ser>
          <c:idx val="0"/>
          <c:order val="0"/>
          <c:spPr>
            <a:solidFill>
              <a:schemeClr val="accent4">
                <a:lumMod val="40000"/>
                <a:lumOff val="60000"/>
              </a:schemeClr>
            </a:solidFill>
          </c:spPr>
          <c:dPt>
            <c:idx val="0"/>
            <c:bubble3D val="0"/>
            <c:explosion val="8"/>
            <c:spPr>
              <a:solidFill>
                <a:schemeClr val="accent4">
                  <a:lumMod val="40000"/>
                  <a:lumOff val="60000"/>
                </a:schemeClr>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0-5F45-40B2-B1D7-87D041CEC67C}"/>
              </c:ext>
            </c:extLst>
          </c:dPt>
          <c:dPt>
            <c:idx val="1"/>
            <c:bubble3D val="0"/>
            <c:spPr>
              <a:solidFill>
                <a:schemeClr val="accent4">
                  <a:lumMod val="40000"/>
                  <a:lumOff val="60000"/>
                </a:schemeClr>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5F45-40B2-B1D7-87D041CEC67C}"/>
              </c:ext>
            </c:extLst>
          </c:dPt>
          <c:dLbls>
            <c:dLbl>
              <c:idx val="0"/>
              <c:layout>
                <c:manualLayout>
                  <c:x val="-0.11432208598786414"/>
                  <c:y val="-0.19734381489426384"/>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5F45-40B2-B1D7-87D041CEC67C}"/>
                </c:ext>
              </c:extLst>
            </c:dLbl>
            <c:dLbl>
              <c:idx val="1"/>
              <c:layout>
                <c:manualLayout>
                  <c:x val="6.035556876145199E-2"/>
                  <c:y val="-0.28044289732951405"/>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5F45-40B2-B1D7-87D041CEC67C}"/>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showLegendKey val="0"/>
            <c:showVal val="1"/>
            <c:showCatName val="0"/>
            <c:showSerName val="0"/>
            <c:showPercent val="1"/>
            <c:showBubbleSize val="0"/>
            <c:separator>
</c:separator>
            <c:showLeaderLines val="0"/>
            <c:extLst>
              <c:ext xmlns:c15="http://schemas.microsoft.com/office/drawing/2012/chart" uri="{CE6537A1-D6FC-4f65-9D91-7224C49458BB}"/>
            </c:extLst>
          </c:dLbls>
          <c:cat>
            <c:strRef>
              <c:f>rp_sexe_0225!$E$4:$F$4</c:f>
              <c:strCache>
                <c:ptCount val="2"/>
                <c:pt idx="0">
                  <c:v>femei</c:v>
                </c:pt>
                <c:pt idx="1">
                  <c:v>barbati</c:v>
                </c:pt>
              </c:strCache>
            </c:strRef>
          </c:cat>
          <c:val>
            <c:numRef>
              <c:f>rp_sexe_0225!$E$12:$F$12</c:f>
              <c:numCache>
                <c:formatCode>#,##0</c:formatCode>
                <c:ptCount val="2"/>
                <c:pt idx="0">
                  <c:v>3994021</c:v>
                </c:pt>
                <c:pt idx="1">
                  <c:v>4330748</c:v>
                </c:pt>
              </c:numCache>
            </c:numRef>
          </c:val>
          <c:extLst>
            <c:ext xmlns:c16="http://schemas.microsoft.com/office/drawing/2014/chart" uri="{C3380CC4-5D6E-409C-BE32-E72D297353CC}">
              <c16:uniqueId val="{00000002-5F45-40B2-B1D7-87D041CEC67C}"/>
            </c:ext>
          </c:extLst>
        </c:ser>
        <c:dLbls>
          <c:showLegendKey val="0"/>
          <c:showVal val="0"/>
          <c:showCatName val="0"/>
          <c:showSerName val="0"/>
          <c:showPercent val="0"/>
          <c:showBubbleSize val="0"/>
          <c:showLeaderLines val="0"/>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legend>
    <c:plotVisOnly val="1"/>
    <c:dispBlanksAs val="zero"/>
    <c:showDLblsOverMax val="0"/>
  </c:chart>
  <c:spPr>
    <a:solidFill>
      <a:schemeClr val="accent5">
        <a:lumMod val="20000"/>
        <a:lumOff val="80000"/>
      </a:schemeClr>
    </a:solidFill>
    <a:ln w="9525" cap="flat" cmpd="sng" algn="ctr">
      <a:solidFill>
        <a:schemeClr val="tx2"/>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r>
              <a:rPr lang="en-GB" sz="1000"/>
              <a:t>Situatie centralizatoare privind repartizarea pe sexe si categorii de varsta</a:t>
            </a:r>
          </a:p>
          <a:p>
            <a:pPr>
              <a:defRPr sz="1000"/>
            </a:pPr>
            <a:r>
              <a:rPr lang="en-GB" sz="1000"/>
              <a:t> a participantilor aferente lunii de referinta </a:t>
            </a:r>
          </a:p>
          <a:p>
            <a:pPr>
              <a:defRPr sz="1000"/>
            </a:pPr>
            <a:r>
              <a:rPr lang="en-GB" sz="1000"/>
              <a:t>FEBRUARIE 2025
</a:t>
            </a:r>
          </a:p>
        </c:rich>
      </c:tx>
      <c:layout>
        <c:manualLayout>
          <c:xMode val="edge"/>
          <c:yMode val="edge"/>
          <c:x val="0.23631662628709874"/>
          <c:y val="6.5680613452730185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n-US"/>
        </a:p>
      </c:txPr>
    </c:title>
    <c:autoTitleDeleted val="0"/>
    <c:view3D>
      <c:rotX val="15"/>
      <c:hPercent val="10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93491124260355"/>
          <c:y val="0.27032161057272952"/>
          <c:w val="0.55739644970414204"/>
          <c:h val="0.66918776323598772"/>
        </c:manualLayout>
      </c:layout>
      <c:bar3DChart>
        <c:barDir val="bar"/>
        <c:grouping val="clustered"/>
        <c:varyColors val="0"/>
        <c:ser>
          <c:idx val="0"/>
          <c:order val="0"/>
          <c:tx>
            <c:strRef>
              <c:f>rp_varste_sexe_0225!$E$5:$H$5</c:f>
              <c:strCache>
                <c:ptCount val="4"/>
                <c:pt idx="0">
                  <c:v>15-25 ani</c:v>
                </c:pt>
                <c:pt idx="1">
                  <c:v>25-35 ani</c:v>
                </c:pt>
                <c:pt idx="2">
                  <c:v>35-45 ani</c:v>
                </c:pt>
                <c:pt idx="3">
                  <c:v>peste 45 de ani</c:v>
                </c:pt>
              </c:strCache>
            </c:strRef>
          </c:tx>
          <c:spPr>
            <a:solidFill>
              <a:schemeClr val="accent4">
                <a:lumMod val="40000"/>
                <a:lumOff val="60000"/>
              </a:schemeClr>
            </a:solidFill>
            <a:ln>
              <a:noFill/>
            </a:ln>
            <a:effectLst>
              <a:outerShdw blurRad="40000" dist="23000" dir="5400000" rotWithShape="0">
                <a:srgbClr val="000000">
                  <a:alpha val="35000"/>
                </a:srgbClr>
              </a:outerShdw>
            </a:effectLst>
            <a:sp3d/>
          </c:spPr>
          <c:invertIfNegative val="0"/>
          <c:dLbls>
            <c:dLbl>
              <c:idx val="0"/>
              <c:layout>
                <c:manualLayout>
                  <c:x val="-0.14885094891984657"/>
                  <c:y val="-2.51258298595028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D4-4964-827E-5226EE43D37A}"/>
                </c:ext>
              </c:extLst>
            </c:dLbl>
            <c:dLbl>
              <c:idx val="1"/>
              <c:layout>
                <c:manualLayout>
                  <c:x val="-0.3200079497274379"/>
                  <c:y val="-2.777623385312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D4-4964-827E-5226EE43D37A}"/>
                </c:ext>
              </c:extLst>
            </c:dLbl>
            <c:dLbl>
              <c:idx val="2"/>
              <c:layout>
                <c:manualLayout>
                  <c:x val="-0.4525860589541692"/>
                  <c:y val="-2.6457722196490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D4-4964-827E-5226EE43D37A}"/>
                </c:ext>
              </c:extLst>
            </c:dLbl>
            <c:dLbl>
              <c:idx val="3"/>
              <c:layout>
                <c:manualLayout>
                  <c:x val="-0.44663512012921464"/>
                  <c:y val="-3.24462971540322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D4-4964-827E-5226EE43D37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rp_varste_sexe_0225!$E$5:$H$5</c:f>
              <c:strCache>
                <c:ptCount val="4"/>
                <c:pt idx="0">
                  <c:v>15-25 ani</c:v>
                </c:pt>
                <c:pt idx="1">
                  <c:v>25-35 ani</c:v>
                </c:pt>
                <c:pt idx="2">
                  <c:v>35-45 ani</c:v>
                </c:pt>
                <c:pt idx="3">
                  <c:v>peste 45 de ani</c:v>
                </c:pt>
              </c:strCache>
            </c:strRef>
          </c:cat>
          <c:val>
            <c:numRef>
              <c:f>rp_varste_sexe_0225!$E$14:$H$14</c:f>
              <c:numCache>
                <c:formatCode>#,##0</c:formatCode>
                <c:ptCount val="4"/>
                <c:pt idx="0">
                  <c:v>640011</c:v>
                </c:pt>
                <c:pt idx="1">
                  <c:v>1891503</c:v>
                </c:pt>
                <c:pt idx="2">
                  <c:v>2838568</c:v>
                </c:pt>
                <c:pt idx="3">
                  <c:v>2954687</c:v>
                </c:pt>
              </c:numCache>
            </c:numRef>
          </c:val>
          <c:extLst>
            <c:ext xmlns:c16="http://schemas.microsoft.com/office/drawing/2014/chart" uri="{C3380CC4-5D6E-409C-BE32-E72D297353CC}">
              <c16:uniqueId val="{00000004-36D4-4964-827E-5226EE43D37A}"/>
            </c:ext>
          </c:extLst>
        </c:ser>
        <c:dLbls>
          <c:showLegendKey val="0"/>
          <c:showVal val="0"/>
          <c:showCatName val="0"/>
          <c:showSerName val="0"/>
          <c:showPercent val="0"/>
          <c:showBubbleSize val="0"/>
        </c:dLbls>
        <c:gapWidth val="150"/>
        <c:shape val="box"/>
        <c:axId val="950229328"/>
        <c:axId val="1"/>
        <c:axId val="0"/>
      </c:bar3DChart>
      <c:catAx>
        <c:axId val="950229328"/>
        <c:scaling>
          <c:orientation val="minMax"/>
        </c:scaling>
        <c:delete val="0"/>
        <c:axPos val="l"/>
        <c:numFmt formatCode="General" sourceLinked="1"/>
        <c:majorTickMark val="none"/>
        <c:minorTickMark val="none"/>
        <c:tickLblPos val="low"/>
        <c:spPr>
          <a:noFill/>
          <a:ln w="9525" cap="flat" cmpd="sng" algn="ctr">
            <a:solidFill>
              <a:schemeClr val="tx2">
                <a:lumMod val="15000"/>
                <a:lumOff val="85000"/>
              </a:schemeClr>
            </a:solidFill>
            <a:round/>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1"/>
        <c:crosses val="autoZero"/>
        <c:auto val="0"/>
        <c:lblAlgn val="ctr"/>
        <c:lblOffset val="100"/>
        <c:tickLblSkip val="1"/>
        <c:tickMarkSkip val="1"/>
        <c:noMultiLvlLbl val="0"/>
      </c:catAx>
      <c:valAx>
        <c:axId val="1"/>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950229328"/>
        <c:crosses val="autoZero"/>
        <c:crossBetween val="between"/>
      </c:valAx>
      <c:spPr>
        <a:noFill/>
        <a:ln>
          <a:noFill/>
        </a:ln>
        <a:effectLst/>
      </c:spPr>
    </c:plotArea>
    <c:plotVisOnly val="1"/>
    <c:dispBlanksAs val="gap"/>
    <c:showDLblsOverMax val="0"/>
  </c:chart>
  <c:spPr>
    <a:solidFill>
      <a:schemeClr val="accent5">
        <a:lumMod val="20000"/>
        <a:lumOff val="80000"/>
      </a:schemeClr>
    </a:solidFill>
    <a:ln w="9525" cap="flat" cmpd="sng" algn="ctr">
      <a:solidFill>
        <a:schemeClr val="tx2"/>
      </a:solidFill>
      <a:round/>
    </a:ln>
    <a:effectLst/>
  </c:spPr>
  <c:txPr>
    <a:bodyPr/>
    <a:lstStyle/>
    <a:p>
      <a:pPr>
        <a:defRPr/>
      </a:pPr>
      <a:endParaRPr lang="en-US"/>
    </a:p>
  </c:txPr>
  <c:printSettings>
    <c:headerFooter alignWithMargins="0"/>
    <c:pageMargins b="1" l="0.75" r="0.75" t="1" header="0.5" footer="0.5"/>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9</xdr:col>
      <xdr:colOff>312704</xdr:colOff>
      <xdr:row>38</xdr:row>
      <xdr:rowOff>152383</xdr:rowOff>
    </xdr:to>
    <xdr:pic>
      <xdr:nvPicPr>
        <xdr:cNvPr id="2" name="Picture 1">
          <a:extLst>
            <a:ext uri="{FF2B5EF4-FFF2-40B4-BE49-F238E27FC236}">
              <a16:creationId xmlns:a16="http://schemas.microsoft.com/office/drawing/2014/main" id="{46B398AE-3D6F-48C0-BDF7-991B1D6F6474}"/>
            </a:ext>
          </a:extLst>
        </xdr:cNvPr>
        <xdr:cNvPicPr>
          <a:picLocks noChangeAspect="1"/>
        </xdr:cNvPicPr>
      </xdr:nvPicPr>
      <xdr:blipFill>
        <a:blip xmlns:r="http://schemas.openxmlformats.org/officeDocument/2006/relationships" r:embed="rId1"/>
        <a:stretch>
          <a:fillRect/>
        </a:stretch>
      </xdr:blipFill>
      <xdr:spPr>
        <a:xfrm>
          <a:off x="609600" y="4714875"/>
          <a:ext cx="7675529" cy="42005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68096</xdr:colOff>
      <xdr:row>30</xdr:row>
      <xdr:rowOff>73862</xdr:rowOff>
    </xdr:to>
    <xdr:pic>
      <xdr:nvPicPr>
        <xdr:cNvPr id="2" name="Picture 1">
          <a:extLst>
            <a:ext uri="{FF2B5EF4-FFF2-40B4-BE49-F238E27FC236}">
              <a16:creationId xmlns:a16="http://schemas.microsoft.com/office/drawing/2014/main" id="{E9097420-8E60-4D85-BF2A-A4D011003DE2}"/>
            </a:ext>
          </a:extLst>
        </xdr:cNvPr>
        <xdr:cNvPicPr>
          <a:picLocks noChangeAspect="1"/>
        </xdr:cNvPicPr>
      </xdr:nvPicPr>
      <xdr:blipFill>
        <a:blip xmlns:r="http://schemas.openxmlformats.org/officeDocument/2006/relationships" r:embed="rId1"/>
        <a:stretch>
          <a:fillRect/>
        </a:stretch>
      </xdr:blipFill>
      <xdr:spPr>
        <a:xfrm>
          <a:off x="609600" y="1952625"/>
          <a:ext cx="7602371" cy="37981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909724</xdr:colOff>
      <xdr:row>28</xdr:row>
      <xdr:rowOff>98982</xdr:rowOff>
    </xdr:to>
    <xdr:pic>
      <xdr:nvPicPr>
        <xdr:cNvPr id="2" name="Picture 1">
          <a:extLst>
            <a:ext uri="{FF2B5EF4-FFF2-40B4-BE49-F238E27FC236}">
              <a16:creationId xmlns:a16="http://schemas.microsoft.com/office/drawing/2014/main" id="{796E00DD-2B8F-4632-A24C-914B345A5FC4}"/>
            </a:ext>
          </a:extLst>
        </xdr:cNvPr>
        <xdr:cNvPicPr>
          <a:picLocks noChangeAspect="1"/>
        </xdr:cNvPicPr>
      </xdr:nvPicPr>
      <xdr:blipFill>
        <a:blip xmlns:r="http://schemas.openxmlformats.org/officeDocument/2006/relationships" r:embed="rId1"/>
        <a:stretch>
          <a:fillRect/>
        </a:stretch>
      </xdr:blipFill>
      <xdr:spPr>
        <a:xfrm>
          <a:off x="609600" y="2200275"/>
          <a:ext cx="7596274" cy="34994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9525</xdr:colOff>
      <xdr:row>30</xdr:row>
      <xdr:rowOff>0</xdr:rowOff>
    </xdr:to>
    <xdr:graphicFrame macro="">
      <xdr:nvGraphicFramePr>
        <xdr:cNvPr id="1720336" name="Chart 1">
          <a:extLst>
            <a:ext uri="{FF2B5EF4-FFF2-40B4-BE49-F238E27FC236}">
              <a16:creationId xmlns:a16="http://schemas.microsoft.com/office/drawing/2014/main" id="{919C8FC7-0286-45A5-92A2-D9EE0D88B58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30</xdr:row>
      <xdr:rowOff>0</xdr:rowOff>
    </xdr:to>
    <xdr:graphicFrame macro="">
      <xdr:nvGraphicFramePr>
        <xdr:cNvPr id="1731598" name="Chart 1">
          <a:extLst>
            <a:ext uri="{FF2B5EF4-FFF2-40B4-BE49-F238E27FC236}">
              <a16:creationId xmlns:a16="http://schemas.microsoft.com/office/drawing/2014/main" id="{9334FF2D-BAA0-4134-874B-1D07AC2BB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1"/>
  <sheetViews>
    <sheetView tabSelected="1" zoomScaleNormal="100" workbookViewId="0">
      <selection activeCell="D23" sqref="D23"/>
    </sheetView>
  </sheetViews>
  <sheetFormatPr defaultRowHeight="12.75" x14ac:dyDescent="0.2"/>
  <cols>
    <col min="2" max="2" width="6.28515625" customWidth="1"/>
    <col min="3" max="3" width="17.28515625" style="7" customWidth="1"/>
    <col min="4" max="4" width="13.5703125" customWidth="1"/>
    <col min="5" max="5" width="12.85546875" customWidth="1"/>
    <col min="6" max="7" width="14.28515625" bestFit="1" customWidth="1"/>
    <col min="8" max="8" width="12.42578125" customWidth="1"/>
    <col min="9" max="9" width="16.42578125" customWidth="1"/>
    <col min="10" max="10" width="15.42578125" style="4" bestFit="1" customWidth="1"/>
    <col min="11" max="11" width="14.5703125" style="4" customWidth="1"/>
  </cols>
  <sheetData>
    <row r="1" spans="2:11" ht="13.5" thickBot="1" x14ac:dyDescent="0.25"/>
    <row r="2" spans="2:11" ht="40.5" customHeight="1" x14ac:dyDescent="0.2">
      <c r="B2" s="110" t="s">
        <v>223</v>
      </c>
      <c r="C2" s="111"/>
      <c r="D2" s="111"/>
      <c r="E2" s="111"/>
      <c r="F2" s="111"/>
      <c r="G2" s="111"/>
      <c r="H2" s="111"/>
      <c r="I2" s="111"/>
      <c r="J2" s="111"/>
      <c r="K2" s="112"/>
    </row>
    <row r="3" spans="2:11" s="5" customFormat="1" ht="76.5" customHeight="1" x14ac:dyDescent="0.2">
      <c r="B3" s="108" t="s">
        <v>79</v>
      </c>
      <c r="C3" s="109" t="s">
        <v>29</v>
      </c>
      <c r="D3" s="109" t="s">
        <v>174</v>
      </c>
      <c r="E3" s="109" t="s">
        <v>189</v>
      </c>
      <c r="F3" s="109" t="s">
        <v>190</v>
      </c>
      <c r="G3" s="109"/>
      <c r="H3" s="109"/>
      <c r="I3" s="109" t="s">
        <v>191</v>
      </c>
      <c r="J3" s="113" t="s">
        <v>0</v>
      </c>
      <c r="K3" s="114" t="s">
        <v>1</v>
      </c>
    </row>
    <row r="4" spans="2:11" s="5" customFormat="1" ht="56.25" customHeight="1" x14ac:dyDescent="0.2">
      <c r="B4" s="108" t="s">
        <v>79</v>
      </c>
      <c r="C4" s="109"/>
      <c r="D4" s="109"/>
      <c r="E4" s="109"/>
      <c r="F4" s="33" t="s">
        <v>77</v>
      </c>
      <c r="G4" s="33" t="s">
        <v>2</v>
      </c>
      <c r="H4" s="33" t="s">
        <v>3</v>
      </c>
      <c r="I4" s="109"/>
      <c r="J4" s="113"/>
      <c r="K4" s="114"/>
    </row>
    <row r="5" spans="2:11" s="6" customFormat="1" ht="13.5" hidden="1" customHeight="1" x14ac:dyDescent="0.2">
      <c r="B5" s="23"/>
      <c r="C5" s="21"/>
      <c r="D5" s="22" t="s">
        <v>179</v>
      </c>
      <c r="E5" s="22" t="s">
        <v>10</v>
      </c>
      <c r="F5" s="22" t="s">
        <v>11</v>
      </c>
      <c r="G5" s="22" t="s">
        <v>12</v>
      </c>
      <c r="H5" s="22" t="s">
        <v>13</v>
      </c>
      <c r="I5" s="21"/>
      <c r="J5" s="28" t="s">
        <v>14</v>
      </c>
      <c r="K5" s="29"/>
    </row>
    <row r="6" spans="2:11" ht="15" x14ac:dyDescent="0.25">
      <c r="B6" s="38">
        <v>1</v>
      </c>
      <c r="C6" s="39" t="s">
        <v>68</v>
      </c>
      <c r="D6" s="40">
        <v>1150126</v>
      </c>
      <c r="E6" s="40">
        <v>1217140</v>
      </c>
      <c r="F6" s="40">
        <v>254326327</v>
      </c>
      <c r="G6" s="40">
        <v>249138005</v>
      </c>
      <c r="H6" s="40">
        <v>5188322</v>
      </c>
      <c r="I6" s="40">
        <f t="shared" ref="I6:I12" si="0">F6/$C$15</f>
        <v>51095193.771973886</v>
      </c>
      <c r="J6" s="40">
        <v>5244758069</v>
      </c>
      <c r="K6" s="41">
        <f t="shared" ref="K6:K12" si="1">J6/$C$15</f>
        <v>1053693233.3500754</v>
      </c>
    </row>
    <row r="7" spans="2:11" ht="15" x14ac:dyDescent="0.25">
      <c r="B7" s="42">
        <v>2</v>
      </c>
      <c r="C7" s="39" t="s">
        <v>4</v>
      </c>
      <c r="D7" s="40">
        <v>1699079</v>
      </c>
      <c r="E7" s="40">
        <v>1802370</v>
      </c>
      <c r="F7" s="40">
        <v>372315271</v>
      </c>
      <c r="G7" s="40">
        <v>364712597</v>
      </c>
      <c r="H7" s="40">
        <v>7602674</v>
      </c>
      <c r="I7" s="40">
        <f t="shared" si="0"/>
        <v>74799652.636865899</v>
      </c>
      <c r="J7" s="40">
        <v>7677741836</v>
      </c>
      <c r="K7" s="41">
        <f t="shared" si="1"/>
        <v>1542489570.2661979</v>
      </c>
    </row>
    <row r="8" spans="2:11" ht="15" x14ac:dyDescent="0.25">
      <c r="B8" s="42">
        <v>3</v>
      </c>
      <c r="C8" s="43" t="s">
        <v>75</v>
      </c>
      <c r="D8" s="40">
        <v>804582</v>
      </c>
      <c r="E8" s="40">
        <v>843384</v>
      </c>
      <c r="F8" s="40">
        <v>155207961</v>
      </c>
      <c r="G8" s="40">
        <v>151614228</v>
      </c>
      <c r="H8" s="40">
        <v>3593733</v>
      </c>
      <c r="I8" s="40">
        <f t="shared" si="0"/>
        <v>31181910.79859367</v>
      </c>
      <c r="J8" s="40">
        <v>3191708592</v>
      </c>
      <c r="K8" s="41">
        <f t="shared" si="1"/>
        <v>641227240.98442996</v>
      </c>
    </row>
    <row r="9" spans="2:11" ht="15" x14ac:dyDescent="0.25">
      <c r="B9" s="42">
        <v>4</v>
      </c>
      <c r="C9" s="43" t="s">
        <v>76</v>
      </c>
      <c r="D9" s="40">
        <v>592975</v>
      </c>
      <c r="E9" s="40">
        <v>619200</v>
      </c>
      <c r="F9" s="40">
        <v>109187407</v>
      </c>
      <c r="G9" s="40">
        <v>106484664</v>
      </c>
      <c r="H9" s="40">
        <v>2702743</v>
      </c>
      <c r="I9" s="40">
        <f t="shared" si="0"/>
        <v>21936194.274234053</v>
      </c>
      <c r="J9" s="40">
        <v>2241678551</v>
      </c>
      <c r="K9" s="41">
        <f t="shared" si="1"/>
        <v>450362340.73329985</v>
      </c>
    </row>
    <row r="10" spans="2:11" ht="15" x14ac:dyDescent="0.25">
      <c r="B10" s="42">
        <v>5</v>
      </c>
      <c r="C10" s="43" t="s">
        <v>5</v>
      </c>
      <c r="D10" s="40">
        <v>1060148</v>
      </c>
      <c r="E10" s="40">
        <v>1113394</v>
      </c>
      <c r="F10" s="40">
        <v>204637258</v>
      </c>
      <c r="G10" s="40">
        <v>200221679</v>
      </c>
      <c r="H10" s="40">
        <v>4415579</v>
      </c>
      <c r="I10" s="40">
        <f t="shared" si="0"/>
        <v>41112457.6594676</v>
      </c>
      <c r="J10" s="40">
        <v>4214965132</v>
      </c>
      <c r="K10" s="41">
        <f t="shared" si="1"/>
        <v>846803642.79256654</v>
      </c>
    </row>
    <row r="11" spans="2:11" ht="15" x14ac:dyDescent="0.25">
      <c r="B11" s="42">
        <v>6</v>
      </c>
      <c r="C11" s="43" t="s">
        <v>6</v>
      </c>
      <c r="D11" s="40">
        <v>899444</v>
      </c>
      <c r="E11" s="40">
        <v>945994</v>
      </c>
      <c r="F11" s="40">
        <v>179586332</v>
      </c>
      <c r="G11" s="40">
        <v>175744367</v>
      </c>
      <c r="H11" s="40">
        <v>3841965</v>
      </c>
      <c r="I11" s="40">
        <f t="shared" si="0"/>
        <v>36079624.711200401</v>
      </c>
      <c r="J11" s="40">
        <v>3699694561</v>
      </c>
      <c r="K11" s="41">
        <f t="shared" si="1"/>
        <v>743283688.79959822</v>
      </c>
    </row>
    <row r="12" spans="2:11" ht="15" x14ac:dyDescent="0.25">
      <c r="B12" s="42">
        <v>7</v>
      </c>
      <c r="C12" s="43" t="s">
        <v>66</v>
      </c>
      <c r="D12" s="40">
        <v>2118415</v>
      </c>
      <c r="E12" s="40">
        <v>2266551</v>
      </c>
      <c r="F12" s="40">
        <v>553878283</v>
      </c>
      <c r="G12" s="40">
        <v>543947119</v>
      </c>
      <c r="H12" s="40">
        <v>9931164</v>
      </c>
      <c r="I12" s="40">
        <f t="shared" si="0"/>
        <v>111276400.40180814</v>
      </c>
      <c r="J12" s="40">
        <v>11451018922</v>
      </c>
      <c r="K12" s="41">
        <f t="shared" si="1"/>
        <v>2300556287.6946259</v>
      </c>
    </row>
    <row r="13" spans="2:11" ht="15.75" thickBot="1" x14ac:dyDescent="0.3">
      <c r="B13" s="34" t="s">
        <v>80</v>
      </c>
      <c r="C13" s="35"/>
      <c r="D13" s="36">
        <f t="shared" ref="D13:K13" si="2">SUM(D6:D12)</f>
        <v>8324769</v>
      </c>
      <c r="E13" s="36">
        <f t="shared" si="2"/>
        <v>8808033</v>
      </c>
      <c r="F13" s="36">
        <f t="shared" si="2"/>
        <v>1829138839</v>
      </c>
      <c r="G13" s="36">
        <f t="shared" si="2"/>
        <v>1791862659</v>
      </c>
      <c r="H13" s="36">
        <f t="shared" si="2"/>
        <v>37276180</v>
      </c>
      <c r="I13" s="36">
        <f t="shared" si="2"/>
        <v>367481434.25414366</v>
      </c>
      <c r="J13" s="36">
        <f t="shared" si="2"/>
        <v>37721565663</v>
      </c>
      <c r="K13" s="37">
        <f t="shared" si="2"/>
        <v>7578416004.6207943</v>
      </c>
    </row>
    <row r="15" spans="2:11" s="12" customFormat="1" x14ac:dyDescent="0.2">
      <c r="B15" s="30" t="s">
        <v>224</v>
      </c>
      <c r="C15" s="31">
        <v>4.9775</v>
      </c>
      <c r="J15" s="13"/>
      <c r="K15" s="13"/>
    </row>
    <row r="16" spans="2:11" x14ac:dyDescent="0.2">
      <c r="B16" s="32"/>
      <c r="C16" s="32" t="s">
        <v>220</v>
      </c>
    </row>
    <row r="17" spans="7:7" x14ac:dyDescent="0.2">
      <c r="G17" s="19"/>
    </row>
    <row r="18" spans="7:7" x14ac:dyDescent="0.2">
      <c r="G18" s="19"/>
    </row>
    <row r="19" spans="7:7" x14ac:dyDescent="0.2">
      <c r="G19" s="19"/>
    </row>
    <row r="20" spans="7:7" x14ac:dyDescent="0.2">
      <c r="G20" s="19"/>
    </row>
    <row r="21" spans="7:7" x14ac:dyDescent="0.2">
      <c r="G21" s="19"/>
    </row>
    <row r="22" spans="7:7" x14ac:dyDescent="0.2">
      <c r="G22" s="19"/>
    </row>
    <row r="23" spans="7:7" x14ac:dyDescent="0.2">
      <c r="G23" s="19"/>
    </row>
    <row r="24" spans="7:7" x14ac:dyDescent="0.2">
      <c r="G24" s="19"/>
    </row>
    <row r="25" spans="7:7" x14ac:dyDescent="0.2">
      <c r="G25" s="19"/>
    </row>
    <row r="26" spans="7:7" x14ac:dyDescent="0.2">
      <c r="G26" s="19"/>
    </row>
    <row r="27" spans="7:7" x14ac:dyDescent="0.2">
      <c r="G27" s="19"/>
    </row>
    <row r="28" spans="7:7" x14ac:dyDescent="0.2">
      <c r="G28" s="19"/>
    </row>
    <row r="29" spans="7:7" x14ac:dyDescent="0.2">
      <c r="G29" s="19"/>
    </row>
    <row r="30" spans="7:7" x14ac:dyDescent="0.2">
      <c r="G30" s="19"/>
    </row>
    <row r="31" spans="7:7" x14ac:dyDescent="0.2">
      <c r="G31" s="19"/>
    </row>
  </sheetData>
  <mergeCells count="9">
    <mergeCell ref="J3:J4"/>
    <mergeCell ref="F3:H3"/>
    <mergeCell ref="K3:K4"/>
    <mergeCell ref="I3:I4"/>
    <mergeCell ref="B3:B4"/>
    <mergeCell ref="C3:C4"/>
    <mergeCell ref="D3:D4"/>
    <mergeCell ref="B2:K2"/>
    <mergeCell ref="E3:E4"/>
  </mergeCells>
  <phoneticPr fontId="17" type="noConversion"/>
  <printOptions horizontalCentered="1"/>
  <pageMargins left="0.19685039370078741" right="0.23622047244094491" top="0.59055118110236227" bottom="0.43307086614173229" header="0.35433070866141736"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8"/>
  <sheetViews>
    <sheetView zoomScaleNormal="100" workbookViewId="0">
      <selection activeCell="M7" sqref="M7"/>
    </sheetView>
  </sheetViews>
  <sheetFormatPr defaultRowHeight="12.75" x14ac:dyDescent="0.2"/>
  <cols>
    <col min="2" max="2" width="5" customWidth="1"/>
    <col min="3" max="3" width="18.42578125" customWidth="1"/>
    <col min="4" max="4" width="23" customWidth="1"/>
    <col min="5" max="5" width="19.85546875" customWidth="1"/>
    <col min="6" max="6" width="14.28515625" customWidth="1"/>
    <col min="7" max="7" width="12.5703125" customWidth="1"/>
    <col min="8" max="8" width="15.7109375" customWidth="1"/>
    <col min="9" max="9" width="19" customWidth="1"/>
    <col min="10" max="10" width="14.28515625" customWidth="1"/>
    <col min="11" max="11" width="18" customWidth="1"/>
  </cols>
  <sheetData>
    <row r="1" spans="2:11" ht="13.5" thickBot="1" x14ac:dyDescent="0.25"/>
    <row r="2" spans="2:11" ht="40.5" customHeight="1" x14ac:dyDescent="0.2">
      <c r="B2" s="110" t="s">
        <v>223</v>
      </c>
      <c r="C2" s="111"/>
      <c r="D2" s="111"/>
      <c r="E2" s="111"/>
      <c r="F2" s="111"/>
      <c r="G2" s="111"/>
      <c r="H2" s="111"/>
      <c r="I2" s="111"/>
      <c r="J2" s="111"/>
      <c r="K2" s="112"/>
    </row>
    <row r="3" spans="2:11" ht="69.75" customHeight="1" x14ac:dyDescent="0.2">
      <c r="B3" s="108" t="s">
        <v>79</v>
      </c>
      <c r="C3" s="109" t="s">
        <v>9</v>
      </c>
      <c r="D3" s="109" t="s">
        <v>73</v>
      </c>
      <c r="E3" s="109" t="s">
        <v>175</v>
      </c>
      <c r="F3" s="109"/>
      <c r="G3" s="109" t="s">
        <v>225</v>
      </c>
      <c r="H3" s="109"/>
      <c r="I3" s="109"/>
      <c r="J3" s="109" t="s">
        <v>176</v>
      </c>
      <c r="K3" s="117"/>
    </row>
    <row r="4" spans="2:11" ht="119.25" customHeight="1" x14ac:dyDescent="0.2">
      <c r="B4" s="108" t="s">
        <v>79</v>
      </c>
      <c r="C4" s="109"/>
      <c r="D4" s="109"/>
      <c r="E4" s="33" t="s">
        <v>85</v>
      </c>
      <c r="F4" s="33" t="s">
        <v>177</v>
      </c>
      <c r="G4" s="33" t="s">
        <v>85</v>
      </c>
      <c r="H4" s="33" t="s">
        <v>178</v>
      </c>
      <c r="I4" s="33" t="s">
        <v>177</v>
      </c>
      <c r="J4" s="33" t="s">
        <v>228</v>
      </c>
      <c r="K4" s="44" t="s">
        <v>226</v>
      </c>
    </row>
    <row r="5" spans="2:11" hidden="1" x14ac:dyDescent="0.2">
      <c r="B5" s="23"/>
      <c r="C5" s="21"/>
      <c r="D5" s="22" t="s">
        <v>179</v>
      </c>
      <c r="E5" s="22" t="s">
        <v>180</v>
      </c>
      <c r="F5" s="21"/>
      <c r="G5" s="22" t="s">
        <v>181</v>
      </c>
      <c r="H5" s="21"/>
      <c r="I5" s="21"/>
      <c r="J5" s="22" t="s">
        <v>182</v>
      </c>
      <c r="K5" s="24" t="s">
        <v>183</v>
      </c>
    </row>
    <row r="6" spans="2:11" ht="15" x14ac:dyDescent="0.25">
      <c r="B6" s="38">
        <f>[1]k_total_tec_0609!A10</f>
        <v>1</v>
      </c>
      <c r="C6" s="39" t="s">
        <v>68</v>
      </c>
      <c r="D6" s="40">
        <v>1150126</v>
      </c>
      <c r="E6" s="40">
        <v>627554</v>
      </c>
      <c r="F6" s="46">
        <f>E6/D6</f>
        <v>0.54563934734107389</v>
      </c>
      <c r="G6" s="40">
        <v>18600</v>
      </c>
      <c r="H6" s="46">
        <f t="shared" ref="H6:H13" si="0">G6/$G$13</f>
        <v>0.14229757023073628</v>
      </c>
      <c r="I6" s="46">
        <f>G6/D6</f>
        <v>1.6172141139318648E-2</v>
      </c>
      <c r="J6" s="40">
        <v>17022</v>
      </c>
      <c r="K6" s="41">
        <v>1578</v>
      </c>
    </row>
    <row r="7" spans="2:11" ht="15" x14ac:dyDescent="0.25">
      <c r="B7" s="42">
        <v>2</v>
      </c>
      <c r="C7" s="39" t="str">
        <f>[1]k_total_tec_0609!B12</f>
        <v>AZT VIITORUL TAU</v>
      </c>
      <c r="D7" s="40">
        <v>1699079</v>
      </c>
      <c r="E7" s="40">
        <v>944649</v>
      </c>
      <c r="F7" s="46">
        <f t="shared" ref="F7:F12" si="1">E7/D7</f>
        <v>0.55597709111818816</v>
      </c>
      <c r="G7" s="40">
        <v>26219</v>
      </c>
      <c r="H7" s="46">
        <f t="shared" si="0"/>
        <v>0.20058602117632657</v>
      </c>
      <c r="I7" s="46">
        <f>G7/D7</f>
        <v>1.5431301310886663E-2</v>
      </c>
      <c r="J7" s="40">
        <v>23850</v>
      </c>
      <c r="K7" s="41">
        <v>2369</v>
      </c>
    </row>
    <row r="8" spans="2:11" ht="15" x14ac:dyDescent="0.25">
      <c r="B8" s="42">
        <v>3</v>
      </c>
      <c r="C8" s="43" t="str">
        <f>[1]k_total_tec_0609!B13</f>
        <v>BCR</v>
      </c>
      <c r="D8" s="40">
        <v>804582</v>
      </c>
      <c r="E8" s="40">
        <v>412750</v>
      </c>
      <c r="F8" s="46">
        <f t="shared" si="1"/>
        <v>0.51299929652912946</v>
      </c>
      <c r="G8" s="40">
        <v>12803</v>
      </c>
      <c r="H8" s="46">
        <f t="shared" si="0"/>
        <v>9.7948160842156809E-2</v>
      </c>
      <c r="I8" s="46">
        <f>G8/D8</f>
        <v>1.5912610523228211E-2</v>
      </c>
      <c r="J8" s="40">
        <v>11719</v>
      </c>
      <c r="K8" s="41">
        <v>1084</v>
      </c>
    </row>
    <row r="9" spans="2:11" ht="15" x14ac:dyDescent="0.25">
      <c r="B9" s="42">
        <v>4</v>
      </c>
      <c r="C9" s="43" t="str">
        <f>[1]k_total_tec_0609!B15</f>
        <v>BRD</v>
      </c>
      <c r="D9" s="40">
        <v>592975</v>
      </c>
      <c r="E9" s="40">
        <v>294005</v>
      </c>
      <c r="F9" s="46">
        <f t="shared" si="1"/>
        <v>0.49581348286184074</v>
      </c>
      <c r="G9" s="40">
        <v>9612</v>
      </c>
      <c r="H9" s="46">
        <f t="shared" si="0"/>
        <v>7.3535712099883715E-2</v>
      </c>
      <c r="I9" s="46">
        <v>2.4474098565715047E-2</v>
      </c>
      <c r="J9" s="40">
        <v>8774</v>
      </c>
      <c r="K9" s="41">
        <v>838</v>
      </c>
    </row>
    <row r="10" spans="2:11" ht="15" x14ac:dyDescent="0.25">
      <c r="B10" s="42">
        <v>5</v>
      </c>
      <c r="C10" s="43" t="str">
        <f>[1]k_total_tec_0609!B16</f>
        <v>VITAL</v>
      </c>
      <c r="D10" s="40">
        <v>1060148</v>
      </c>
      <c r="E10" s="40">
        <v>540694</v>
      </c>
      <c r="F10" s="46">
        <f t="shared" si="1"/>
        <v>0.51001746925900915</v>
      </c>
      <c r="G10" s="40">
        <v>16069</v>
      </c>
      <c r="H10" s="46">
        <f t="shared" si="0"/>
        <v>0.12293439010955383</v>
      </c>
      <c r="I10" s="46">
        <v>2.3634883424390147E-2</v>
      </c>
      <c r="J10" s="40">
        <v>14738</v>
      </c>
      <c r="K10" s="41">
        <v>1331</v>
      </c>
    </row>
    <row r="11" spans="2:11" ht="15" x14ac:dyDescent="0.25">
      <c r="B11" s="42">
        <v>6</v>
      </c>
      <c r="C11" s="43" t="str">
        <f>[1]k_total_tec_0609!B18</f>
        <v>ARIPI</v>
      </c>
      <c r="D11" s="40">
        <v>899444</v>
      </c>
      <c r="E11" s="40">
        <v>473982</v>
      </c>
      <c r="F11" s="46">
        <f t="shared" si="1"/>
        <v>0.52697221839269592</v>
      </c>
      <c r="G11" s="40">
        <v>13951</v>
      </c>
      <c r="H11" s="46">
        <f t="shared" si="0"/>
        <v>0.10673082808005385</v>
      </c>
      <c r="I11" s="46">
        <v>2.388497247862988E-2</v>
      </c>
      <c r="J11" s="40">
        <v>12736</v>
      </c>
      <c r="K11" s="41">
        <v>1215</v>
      </c>
    </row>
    <row r="12" spans="2:11" ht="15" x14ac:dyDescent="0.25">
      <c r="B12" s="42">
        <v>7</v>
      </c>
      <c r="C12" s="43" t="s">
        <v>66</v>
      </c>
      <c r="D12" s="40">
        <v>2118415</v>
      </c>
      <c r="E12" s="40">
        <v>1251212</v>
      </c>
      <c r="F12" s="46">
        <f t="shared" si="1"/>
        <v>0.59063592355605488</v>
      </c>
      <c r="G12" s="40">
        <v>33458</v>
      </c>
      <c r="H12" s="46">
        <f t="shared" si="0"/>
        <v>0.25596731746128892</v>
      </c>
      <c r="I12" s="46">
        <f>G12/D12</f>
        <v>1.5793883634698584E-2</v>
      </c>
      <c r="J12" s="40">
        <v>30497</v>
      </c>
      <c r="K12" s="41">
        <v>2961</v>
      </c>
    </row>
    <row r="13" spans="2:11" ht="15.75" thickBot="1" x14ac:dyDescent="0.3">
      <c r="B13" s="34" t="s">
        <v>80</v>
      </c>
      <c r="C13" s="35"/>
      <c r="D13" s="36">
        <f>SUM(D6:D12)</f>
        <v>8324769</v>
      </c>
      <c r="E13" s="36">
        <f>SUM(E6:E12)</f>
        <v>4544846</v>
      </c>
      <c r="F13" s="45">
        <f>E13/D13</f>
        <v>0.54594259612488949</v>
      </c>
      <c r="G13" s="36">
        <f>SUM(G6:G12)</f>
        <v>130712</v>
      </c>
      <c r="H13" s="45">
        <f t="shared" si="0"/>
        <v>1</v>
      </c>
      <c r="I13" s="45">
        <f>G13/D13</f>
        <v>1.5701576824534109E-2</v>
      </c>
      <c r="J13" s="36">
        <f>SUM(J6:J12)</f>
        <v>119336</v>
      </c>
      <c r="K13" s="37">
        <f>SUM(K6:K12)</f>
        <v>11376</v>
      </c>
    </row>
    <row r="14" spans="2:11" x14ac:dyDescent="0.2">
      <c r="C14" s="7"/>
      <c r="D14" s="4"/>
      <c r="E14" s="4"/>
    </row>
    <row r="15" spans="2:11" ht="14.25" customHeight="1" x14ac:dyDescent="0.2">
      <c r="B15" s="115" t="s">
        <v>184</v>
      </c>
      <c r="C15" s="115"/>
      <c r="D15" s="115"/>
      <c r="E15" s="115"/>
      <c r="F15" s="115"/>
      <c r="G15" s="115"/>
      <c r="H15" s="115"/>
      <c r="I15" s="115"/>
      <c r="J15" s="115"/>
      <c r="K15" s="115"/>
    </row>
    <row r="16" spans="2:11" ht="33.75" customHeight="1" x14ac:dyDescent="0.2">
      <c r="B16" s="118" t="s">
        <v>28</v>
      </c>
      <c r="C16" s="118"/>
      <c r="D16" s="118"/>
      <c r="E16" s="118"/>
      <c r="F16" s="118"/>
      <c r="G16" s="118"/>
      <c r="H16" s="118"/>
      <c r="I16" s="118"/>
      <c r="J16" s="118"/>
      <c r="K16" s="118"/>
    </row>
    <row r="17" spans="2:11" ht="30.75" customHeight="1" x14ac:dyDescent="0.2">
      <c r="B17" s="115" t="s">
        <v>185</v>
      </c>
      <c r="C17" s="115"/>
      <c r="D17" s="115"/>
      <c r="E17" s="115"/>
      <c r="F17" s="115"/>
      <c r="G17" s="115"/>
      <c r="H17" s="115"/>
      <c r="I17" s="115"/>
      <c r="J17" s="115"/>
      <c r="K17" s="115"/>
    </row>
    <row r="18" spans="2:11" ht="208.5" customHeight="1" x14ac:dyDescent="0.2">
      <c r="B18" s="115" t="s">
        <v>227</v>
      </c>
      <c r="C18" s="116"/>
      <c r="D18" s="116"/>
      <c r="E18" s="116"/>
      <c r="F18" s="116"/>
      <c r="G18" s="116"/>
      <c r="H18" s="116"/>
      <c r="I18" s="116"/>
      <c r="J18" s="116"/>
      <c r="K18" s="116"/>
    </row>
  </sheetData>
  <mergeCells count="11">
    <mergeCell ref="B18:K18"/>
    <mergeCell ref="G3:I3"/>
    <mergeCell ref="J3:K3"/>
    <mergeCell ref="B2:K2"/>
    <mergeCell ref="B15:K15"/>
    <mergeCell ref="B16:K16"/>
    <mergeCell ref="B17:K17"/>
    <mergeCell ref="B3:B4"/>
    <mergeCell ref="C3:C4"/>
    <mergeCell ref="D3:D4"/>
    <mergeCell ref="E3:F3"/>
  </mergeCells>
  <phoneticPr fontId="15"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23"/>
  <sheetViews>
    <sheetView zoomScaleNormal="100" workbookViewId="0">
      <selection activeCell="I22" sqref="I22"/>
    </sheetView>
  </sheetViews>
  <sheetFormatPr defaultRowHeight="12.75" x14ac:dyDescent="0.2"/>
  <cols>
    <col min="2" max="2" width="4.5703125" customWidth="1"/>
    <col min="3" max="3" width="18.85546875" customWidth="1"/>
    <col min="4" max="17" width="13.5703125" customWidth="1"/>
  </cols>
  <sheetData>
    <row r="1" spans="2:15" ht="13.5" thickBot="1" x14ac:dyDescent="0.25"/>
    <row r="2" spans="2:15" ht="56.25" customHeight="1" x14ac:dyDescent="0.2">
      <c r="B2" s="110" t="s">
        <v>280</v>
      </c>
      <c r="C2" s="111"/>
      <c r="D2" s="111"/>
      <c r="E2" s="111"/>
      <c r="F2" s="111"/>
      <c r="G2" s="111"/>
      <c r="H2" s="111"/>
      <c r="I2" s="111"/>
      <c r="J2" s="111"/>
      <c r="K2" s="111"/>
      <c r="L2" s="111"/>
      <c r="M2" s="111"/>
      <c r="N2" s="111"/>
      <c r="O2" s="112"/>
    </row>
    <row r="3" spans="2:15" x14ac:dyDescent="0.2">
      <c r="B3" s="108" t="s">
        <v>79</v>
      </c>
      <c r="C3" s="109" t="s">
        <v>29</v>
      </c>
      <c r="D3" s="119" t="s">
        <v>58</v>
      </c>
      <c r="E3" s="119" t="s">
        <v>69</v>
      </c>
      <c r="F3" s="119" t="s">
        <v>71</v>
      </c>
      <c r="G3" s="119" t="s">
        <v>33</v>
      </c>
      <c r="H3" s="119" t="s">
        <v>38</v>
      </c>
      <c r="I3" s="119" t="s">
        <v>42</v>
      </c>
      <c r="J3" s="119" t="s">
        <v>46</v>
      </c>
      <c r="K3" s="119" t="s">
        <v>50</v>
      </c>
      <c r="L3" s="119" t="s">
        <v>54</v>
      </c>
      <c r="M3" s="119" t="s">
        <v>193</v>
      </c>
      <c r="N3" s="119" t="s">
        <v>197</v>
      </c>
      <c r="O3" s="120" t="s">
        <v>202</v>
      </c>
    </row>
    <row r="4" spans="2:15" ht="27.75" customHeight="1" x14ac:dyDescent="0.2">
      <c r="B4" s="108"/>
      <c r="C4" s="109"/>
      <c r="D4" s="109"/>
      <c r="E4" s="109"/>
      <c r="F4" s="109"/>
      <c r="G4" s="109"/>
      <c r="H4" s="109"/>
      <c r="I4" s="109"/>
      <c r="J4" s="109"/>
      <c r="K4" s="109"/>
      <c r="L4" s="109"/>
      <c r="M4" s="109"/>
      <c r="N4" s="109"/>
      <c r="O4" s="117"/>
    </row>
    <row r="5" spans="2:15" ht="15" x14ac:dyDescent="0.25">
      <c r="B5" s="38">
        <v>1</v>
      </c>
      <c r="C5" s="39" t="s">
        <v>68</v>
      </c>
      <c r="D5" s="40">
        <v>1129534</v>
      </c>
      <c r="E5" s="40">
        <v>1130651</v>
      </c>
      <c r="F5" s="40">
        <v>1131213</v>
      </c>
      <c r="G5" s="40">
        <v>1132344</v>
      </c>
      <c r="H5" s="40">
        <v>1133310</v>
      </c>
      <c r="I5" s="40">
        <v>1134268</v>
      </c>
      <c r="J5" s="40">
        <v>1135409</v>
      </c>
      <c r="K5" s="40">
        <v>1136516</v>
      </c>
      <c r="L5" s="40">
        <v>1138902</v>
      </c>
      <c r="M5" s="40">
        <v>1142415</v>
      </c>
      <c r="N5" s="40">
        <v>1144720</v>
      </c>
      <c r="O5" s="41">
        <v>1146945</v>
      </c>
    </row>
    <row r="6" spans="2:15" ht="15" x14ac:dyDescent="0.25">
      <c r="B6" s="42">
        <v>2</v>
      </c>
      <c r="C6" s="39" t="s">
        <v>4</v>
      </c>
      <c r="D6" s="40">
        <v>1683133</v>
      </c>
      <c r="E6" s="40">
        <v>1684174</v>
      </c>
      <c r="F6" s="40">
        <v>1684738</v>
      </c>
      <c r="G6" s="40">
        <v>1685488</v>
      </c>
      <c r="H6" s="40">
        <v>1686144</v>
      </c>
      <c r="I6" s="40">
        <v>1686593</v>
      </c>
      <c r="J6" s="40">
        <v>1687267</v>
      </c>
      <c r="K6" s="40">
        <v>1687949</v>
      </c>
      <c r="L6" s="40">
        <v>1689897</v>
      </c>
      <c r="M6" s="40">
        <v>1692997</v>
      </c>
      <c r="N6" s="40">
        <v>1694824</v>
      </c>
      <c r="O6" s="41">
        <v>1696674</v>
      </c>
    </row>
    <row r="7" spans="2:15" ht="15" x14ac:dyDescent="0.25">
      <c r="B7" s="42">
        <v>3</v>
      </c>
      <c r="C7" s="43" t="s">
        <v>75</v>
      </c>
      <c r="D7" s="40">
        <v>778159</v>
      </c>
      <c r="E7" s="40">
        <v>780044</v>
      </c>
      <c r="F7" s="40">
        <v>781184</v>
      </c>
      <c r="G7" s="40">
        <v>782780</v>
      </c>
      <c r="H7" s="40">
        <v>784173</v>
      </c>
      <c r="I7" s="40">
        <v>785487</v>
      </c>
      <c r="J7" s="40">
        <v>786950</v>
      </c>
      <c r="K7" s="40">
        <v>788349</v>
      </c>
      <c r="L7" s="40">
        <v>791219</v>
      </c>
      <c r="M7" s="40">
        <v>795108</v>
      </c>
      <c r="N7" s="40">
        <v>797876</v>
      </c>
      <c r="O7" s="41">
        <v>800451</v>
      </c>
    </row>
    <row r="8" spans="2:15" ht="15" x14ac:dyDescent="0.25">
      <c r="B8" s="42">
        <v>4</v>
      </c>
      <c r="C8" s="43" t="s">
        <v>76</v>
      </c>
      <c r="D8" s="40">
        <v>568572</v>
      </c>
      <c r="E8" s="40">
        <v>570283</v>
      </c>
      <c r="F8" s="40">
        <v>571328</v>
      </c>
      <c r="G8" s="40">
        <v>572599</v>
      </c>
      <c r="H8" s="40">
        <v>573709</v>
      </c>
      <c r="I8" s="40">
        <v>574953</v>
      </c>
      <c r="J8" s="40">
        <v>576376</v>
      </c>
      <c r="K8" s="40">
        <v>577721</v>
      </c>
      <c r="L8" s="40">
        <v>580394</v>
      </c>
      <c r="M8" s="40">
        <v>584153</v>
      </c>
      <c r="N8" s="40">
        <v>586725</v>
      </c>
      <c r="O8" s="41">
        <v>589203</v>
      </c>
    </row>
    <row r="9" spans="2:15" ht="15" x14ac:dyDescent="0.25">
      <c r="B9" s="42">
        <v>5</v>
      </c>
      <c r="C9" s="43" t="s">
        <v>5</v>
      </c>
      <c r="D9" s="40">
        <v>1038420</v>
      </c>
      <c r="E9" s="40">
        <v>1039932</v>
      </c>
      <c r="F9" s="40">
        <v>1040831</v>
      </c>
      <c r="G9" s="40">
        <v>1042102</v>
      </c>
      <c r="H9" s="40">
        <v>1043023</v>
      </c>
      <c r="I9" s="40">
        <v>1044047</v>
      </c>
      <c r="J9" s="40">
        <v>1045208</v>
      </c>
      <c r="K9" s="40">
        <v>1046333</v>
      </c>
      <c r="L9" s="40">
        <v>1048773</v>
      </c>
      <c r="M9" s="40">
        <v>1052257</v>
      </c>
      <c r="N9" s="40">
        <v>1054619</v>
      </c>
      <c r="O9" s="41">
        <v>1056877</v>
      </c>
    </row>
    <row r="10" spans="2:15" ht="15" x14ac:dyDescent="0.25">
      <c r="B10" s="42">
        <v>6</v>
      </c>
      <c r="C10" s="43" t="s">
        <v>6</v>
      </c>
      <c r="D10" s="40">
        <v>876133</v>
      </c>
      <c r="E10" s="40">
        <v>877771</v>
      </c>
      <c r="F10" s="40">
        <v>878788</v>
      </c>
      <c r="G10" s="40">
        <v>880171</v>
      </c>
      <c r="H10" s="40">
        <v>881266</v>
      </c>
      <c r="I10" s="40">
        <v>882434</v>
      </c>
      <c r="J10" s="40">
        <v>883726</v>
      </c>
      <c r="K10" s="40">
        <v>884905</v>
      </c>
      <c r="L10" s="40">
        <v>887513</v>
      </c>
      <c r="M10" s="40">
        <v>891158</v>
      </c>
      <c r="N10" s="40">
        <v>893647</v>
      </c>
      <c r="O10" s="41">
        <v>895983</v>
      </c>
    </row>
    <row r="11" spans="2:15" ht="15" x14ac:dyDescent="0.25">
      <c r="B11" s="42">
        <v>7</v>
      </c>
      <c r="C11" s="43" t="s">
        <v>66</v>
      </c>
      <c r="D11" s="40">
        <v>2105308</v>
      </c>
      <c r="E11" s="40">
        <v>2105903</v>
      </c>
      <c r="F11" s="40">
        <v>2105873</v>
      </c>
      <c r="G11" s="40">
        <v>2106398</v>
      </c>
      <c r="H11" s="40">
        <v>2107109</v>
      </c>
      <c r="I11" s="40">
        <v>2107340</v>
      </c>
      <c r="J11" s="40">
        <v>2107888</v>
      </c>
      <c r="K11" s="40">
        <v>2108376</v>
      </c>
      <c r="L11" s="40">
        <v>2110170</v>
      </c>
      <c r="M11" s="40">
        <v>2112948</v>
      </c>
      <c r="N11" s="40">
        <v>2114449</v>
      </c>
      <c r="O11" s="41">
        <v>2116029</v>
      </c>
    </row>
    <row r="12" spans="2:15" ht="15.75" thickBot="1" x14ac:dyDescent="0.3">
      <c r="B12" s="121" t="s">
        <v>77</v>
      </c>
      <c r="C12" s="122"/>
      <c r="D12" s="47">
        <f t="shared" ref="D12:O12" si="0">SUM(D5:D11)</f>
        <v>8179259</v>
      </c>
      <c r="E12" s="47">
        <f t="shared" si="0"/>
        <v>8188758</v>
      </c>
      <c r="F12" s="47">
        <f t="shared" si="0"/>
        <v>8193955</v>
      </c>
      <c r="G12" s="47">
        <f t="shared" si="0"/>
        <v>8201882</v>
      </c>
      <c r="H12" s="47">
        <f t="shared" si="0"/>
        <v>8208734</v>
      </c>
      <c r="I12" s="47">
        <f t="shared" si="0"/>
        <v>8215122</v>
      </c>
      <c r="J12" s="47">
        <f t="shared" si="0"/>
        <v>8222824</v>
      </c>
      <c r="K12" s="47">
        <f t="shared" si="0"/>
        <v>8230149</v>
      </c>
      <c r="L12" s="47">
        <f t="shared" si="0"/>
        <v>8246868</v>
      </c>
      <c r="M12" s="47">
        <f t="shared" si="0"/>
        <v>8271036</v>
      </c>
      <c r="N12" s="47">
        <f t="shared" si="0"/>
        <v>8286860</v>
      </c>
      <c r="O12" s="48">
        <f t="shared" si="0"/>
        <v>8302162</v>
      </c>
    </row>
    <row r="13" spans="2:15" ht="11.25" customHeight="1" thickBot="1" x14ac:dyDescent="0.25">
      <c r="B13" s="123"/>
      <c r="C13" s="124"/>
      <c r="D13" s="124"/>
      <c r="E13" s="124"/>
      <c r="F13" s="125"/>
      <c r="G13" s="125"/>
      <c r="H13" s="125"/>
      <c r="I13" s="125"/>
      <c r="J13" s="125"/>
      <c r="K13" s="125"/>
      <c r="L13" s="125"/>
      <c r="M13" s="125"/>
      <c r="N13" s="125"/>
      <c r="O13" s="126"/>
    </row>
    <row r="14" spans="2:15" x14ac:dyDescent="0.2">
      <c r="B14" s="110" t="s">
        <v>79</v>
      </c>
      <c r="C14" s="127" t="s">
        <v>29</v>
      </c>
      <c r="D14" s="128" t="s">
        <v>205</v>
      </c>
      <c r="E14" s="129" t="s">
        <v>210</v>
      </c>
    </row>
    <row r="15" spans="2:15" ht="27" customHeight="1" x14ac:dyDescent="0.2">
      <c r="B15" s="108"/>
      <c r="C15" s="109"/>
      <c r="D15" s="109"/>
      <c r="E15" s="117"/>
    </row>
    <row r="16" spans="2:15" ht="15" x14ac:dyDescent="0.25">
      <c r="B16" s="38">
        <v>1</v>
      </c>
      <c r="C16" s="39" t="s">
        <v>68</v>
      </c>
      <c r="D16" s="40">
        <v>1148673</v>
      </c>
      <c r="E16" s="41">
        <v>1150126</v>
      </c>
    </row>
    <row r="17" spans="2:5" ht="15" x14ac:dyDescent="0.25">
      <c r="B17" s="42">
        <v>2</v>
      </c>
      <c r="C17" s="39" t="s">
        <v>4</v>
      </c>
      <c r="D17" s="40">
        <v>1698063</v>
      </c>
      <c r="E17" s="41">
        <v>1699079</v>
      </c>
    </row>
    <row r="18" spans="2:5" ht="15" x14ac:dyDescent="0.25">
      <c r="B18" s="42">
        <v>3</v>
      </c>
      <c r="C18" s="43" t="s">
        <v>75</v>
      </c>
      <c r="D18" s="40">
        <v>802755</v>
      </c>
      <c r="E18" s="41">
        <v>804582</v>
      </c>
    </row>
    <row r="19" spans="2:5" ht="15" x14ac:dyDescent="0.25">
      <c r="B19" s="42">
        <v>4</v>
      </c>
      <c r="C19" s="43" t="s">
        <v>76</v>
      </c>
      <c r="D19" s="40">
        <v>591313</v>
      </c>
      <c r="E19" s="41">
        <v>592975</v>
      </c>
    </row>
    <row r="20" spans="2:5" ht="15" x14ac:dyDescent="0.25">
      <c r="B20" s="42">
        <v>5</v>
      </c>
      <c r="C20" s="43" t="s">
        <v>5</v>
      </c>
      <c r="D20" s="40">
        <v>1058684</v>
      </c>
      <c r="E20" s="41">
        <v>1060148</v>
      </c>
    </row>
    <row r="21" spans="2:5" ht="15" x14ac:dyDescent="0.25">
      <c r="B21" s="42">
        <v>6</v>
      </c>
      <c r="C21" s="43" t="s">
        <v>6</v>
      </c>
      <c r="D21" s="40">
        <v>897905</v>
      </c>
      <c r="E21" s="41">
        <v>899444</v>
      </c>
    </row>
    <row r="22" spans="2:5" ht="15" x14ac:dyDescent="0.25">
      <c r="B22" s="42">
        <v>7</v>
      </c>
      <c r="C22" s="43" t="s">
        <v>66</v>
      </c>
      <c r="D22" s="40">
        <v>2117387</v>
      </c>
      <c r="E22" s="41">
        <v>2118415</v>
      </c>
    </row>
    <row r="23" spans="2:5" ht="15.75" thickBot="1" x14ac:dyDescent="0.3">
      <c r="B23" s="121" t="s">
        <v>77</v>
      </c>
      <c r="C23" s="122"/>
      <c r="D23" s="47">
        <f>SUM(D16:D22)</f>
        <v>8314780</v>
      </c>
      <c r="E23" s="48">
        <f>SUM(E16:E22)</f>
        <v>8324769</v>
      </c>
    </row>
  </sheetData>
  <mergeCells count="22">
    <mergeCell ref="B23:C23"/>
    <mergeCell ref="E14:E15"/>
    <mergeCell ref="B12:C12"/>
    <mergeCell ref="B13:O13"/>
    <mergeCell ref="B14:B15"/>
    <mergeCell ref="C14:C15"/>
    <mergeCell ref="D14:D15"/>
    <mergeCell ref="B2:O2"/>
    <mergeCell ref="B3:B4"/>
    <mergeCell ref="C3:C4"/>
    <mergeCell ref="D3:D4"/>
    <mergeCell ref="E3:E4"/>
    <mergeCell ref="F3:F4"/>
    <mergeCell ref="G3:G4"/>
    <mergeCell ref="H3:H4"/>
    <mergeCell ref="I3:I4"/>
    <mergeCell ref="J3:J4"/>
    <mergeCell ref="K3:K4"/>
    <mergeCell ref="L3:L4"/>
    <mergeCell ref="M3:M4"/>
    <mergeCell ref="N3:N4"/>
    <mergeCell ref="O3:O4"/>
  </mergeCells>
  <phoneticPr fontId="0" type="noConversion"/>
  <printOptions horizontalCentered="1" verticalCentered="1"/>
  <pageMargins left="0" right="0" top="0" bottom="0" header="0" footer="0"/>
  <pageSetup paperSize="9" scale="6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25"/>
  <sheetViews>
    <sheetView zoomScaleNormal="100" workbookViewId="0">
      <selection activeCell="I23" sqref="I23"/>
    </sheetView>
  </sheetViews>
  <sheetFormatPr defaultRowHeight="12.75" x14ac:dyDescent="0.2"/>
  <cols>
    <col min="2" max="2" width="5.140625" customWidth="1"/>
    <col min="3" max="3" width="19.140625" customWidth="1"/>
    <col min="4" max="10" width="17.5703125" customWidth="1"/>
    <col min="11" max="17" width="17.5703125" style="18" customWidth="1"/>
    <col min="18" max="18" width="18.42578125" customWidth="1"/>
    <col min="21" max="21" width="11.140625" bestFit="1" customWidth="1"/>
    <col min="24" max="24" width="16.7109375" customWidth="1"/>
  </cols>
  <sheetData>
    <row r="1" spans="2:18" ht="13.5" thickBot="1" x14ac:dyDescent="0.25"/>
    <row r="2" spans="2:18" ht="57" customHeight="1" x14ac:dyDescent="0.2">
      <c r="B2" s="110" t="s">
        <v>242</v>
      </c>
      <c r="C2" s="111"/>
      <c r="D2" s="111"/>
      <c r="E2" s="111"/>
      <c r="F2" s="111"/>
      <c r="G2" s="111"/>
      <c r="H2" s="111"/>
      <c r="I2" s="111"/>
      <c r="J2" s="111"/>
      <c r="K2" s="111"/>
      <c r="L2" s="111"/>
      <c r="M2" s="111"/>
      <c r="N2" s="111"/>
      <c r="O2" s="111"/>
      <c r="P2" s="112"/>
    </row>
    <row r="3" spans="2:18" x14ac:dyDescent="0.2">
      <c r="B3" s="108" t="s">
        <v>79</v>
      </c>
      <c r="C3" s="109" t="s">
        <v>29</v>
      </c>
      <c r="D3" s="130" t="s">
        <v>58</v>
      </c>
      <c r="E3" s="130" t="s">
        <v>69</v>
      </c>
      <c r="F3" s="130" t="s">
        <v>71</v>
      </c>
      <c r="G3" s="130" t="s">
        <v>33</v>
      </c>
      <c r="H3" s="130" t="s">
        <v>38</v>
      </c>
      <c r="I3" s="130" t="s">
        <v>42</v>
      </c>
      <c r="J3" s="130" t="s">
        <v>46</v>
      </c>
      <c r="K3" s="130" t="s">
        <v>50</v>
      </c>
      <c r="L3" s="130" t="s">
        <v>54</v>
      </c>
      <c r="M3" s="130" t="s">
        <v>193</v>
      </c>
      <c r="N3" s="130" t="s">
        <v>197</v>
      </c>
      <c r="O3" s="130" t="s">
        <v>202</v>
      </c>
      <c r="P3" s="117" t="s">
        <v>77</v>
      </c>
    </row>
    <row r="4" spans="2:18" x14ac:dyDescent="0.2">
      <c r="B4" s="108"/>
      <c r="C4" s="109"/>
      <c r="D4" s="130"/>
      <c r="E4" s="130"/>
      <c r="F4" s="130"/>
      <c r="G4" s="130"/>
      <c r="H4" s="130"/>
      <c r="I4" s="130"/>
      <c r="J4" s="130"/>
      <c r="K4" s="130"/>
      <c r="L4" s="130"/>
      <c r="M4" s="130"/>
      <c r="N4" s="130"/>
      <c r="O4" s="130"/>
      <c r="P4" s="117"/>
    </row>
    <row r="5" spans="2:18" ht="25.5" x14ac:dyDescent="0.2">
      <c r="B5" s="108"/>
      <c r="C5" s="109"/>
      <c r="D5" s="49" t="s">
        <v>229</v>
      </c>
      <c r="E5" s="49" t="s">
        <v>230</v>
      </c>
      <c r="F5" s="49" t="s">
        <v>231</v>
      </c>
      <c r="G5" s="49" t="s">
        <v>232</v>
      </c>
      <c r="H5" s="49" t="s">
        <v>233</v>
      </c>
      <c r="I5" s="49" t="s">
        <v>234</v>
      </c>
      <c r="J5" s="49" t="s">
        <v>235</v>
      </c>
      <c r="K5" s="49" t="s">
        <v>236</v>
      </c>
      <c r="L5" s="49" t="s">
        <v>237</v>
      </c>
      <c r="M5" s="49" t="s">
        <v>238</v>
      </c>
      <c r="N5" s="49" t="s">
        <v>239</v>
      </c>
      <c r="O5" s="49" t="s">
        <v>240</v>
      </c>
      <c r="P5" s="117"/>
    </row>
    <row r="6" spans="2:18" ht="15" x14ac:dyDescent="0.25">
      <c r="B6" s="38">
        <v>1</v>
      </c>
      <c r="C6" s="39" t="s">
        <v>68</v>
      </c>
      <c r="D6" s="40">
        <v>40778190.888061956</v>
      </c>
      <c r="E6" s="40">
        <v>40690209.392520547</v>
      </c>
      <c r="F6" s="40">
        <v>44143859.821913123</v>
      </c>
      <c r="G6" s="40">
        <v>43915041.996543825</v>
      </c>
      <c r="H6" s="40">
        <v>43913851.927875713</v>
      </c>
      <c r="I6" s="40">
        <v>43993492.053924821</v>
      </c>
      <c r="J6" s="40">
        <v>44249313.512644239</v>
      </c>
      <c r="K6" s="40">
        <v>43277310.152039252</v>
      </c>
      <c r="L6" s="40">
        <v>44417633.228840128</v>
      </c>
      <c r="M6" s="40">
        <v>44601106.622450002</v>
      </c>
      <c r="N6" s="40">
        <v>44862144.335698061</v>
      </c>
      <c r="O6" s="40">
        <v>50017182.897671334</v>
      </c>
      <c r="P6" s="41">
        <f t="shared" ref="P6:P12" si="0">SUM(D6:O6)</f>
        <v>528859336.83018297</v>
      </c>
    </row>
    <row r="7" spans="2:18" ht="15" x14ac:dyDescent="0.25">
      <c r="B7" s="38">
        <v>2</v>
      </c>
      <c r="C7" s="39" t="s">
        <v>4</v>
      </c>
      <c r="D7" s="40">
        <v>59776940.762345374</v>
      </c>
      <c r="E7" s="40">
        <v>59570390.24978397</v>
      </c>
      <c r="F7" s="40">
        <v>64384017.607686274</v>
      </c>
      <c r="G7" s="40">
        <v>63991392.918860264</v>
      </c>
      <c r="H7" s="40">
        <v>64056639.499315791</v>
      </c>
      <c r="I7" s="40">
        <v>64357235.248026043</v>
      </c>
      <c r="J7" s="40">
        <v>64824900.494512126</v>
      </c>
      <c r="K7" s="40">
        <v>63313019.065240122</v>
      </c>
      <c r="L7" s="40">
        <v>65095740.495137051</v>
      </c>
      <c r="M7" s="40">
        <v>65249750.979801022</v>
      </c>
      <c r="N7" s="40">
        <v>65214596.756365679</v>
      </c>
      <c r="O7" s="40">
        <v>72748716.11982882</v>
      </c>
      <c r="P7" s="41">
        <f t="shared" si="0"/>
        <v>772583340.19690251</v>
      </c>
    </row>
    <row r="8" spans="2:18" ht="15" x14ac:dyDescent="0.25">
      <c r="B8" s="38">
        <v>3</v>
      </c>
      <c r="C8" s="43" t="s">
        <v>75</v>
      </c>
      <c r="D8" s="40">
        <v>23906081.665493313</v>
      </c>
      <c r="E8" s="40">
        <v>23847300.002009526</v>
      </c>
      <c r="F8" s="40">
        <v>25834525.53717513</v>
      </c>
      <c r="G8" s="40">
        <v>26131850.259213116</v>
      </c>
      <c r="H8" s="40">
        <v>25978699.991950415</v>
      </c>
      <c r="I8" s="40">
        <v>26279223.47457457</v>
      </c>
      <c r="J8" s="40">
        <v>26356038.07341294</v>
      </c>
      <c r="K8" s="40">
        <v>25822556.511945941</v>
      </c>
      <c r="L8" s="40">
        <v>26517481.311791658</v>
      </c>
      <c r="M8" s="40">
        <v>26712662.044015676</v>
      </c>
      <c r="N8" s="40">
        <v>26836766.615084708</v>
      </c>
      <c r="O8" s="40">
        <v>29789214.602881197</v>
      </c>
      <c r="P8" s="41">
        <f t="shared" si="0"/>
        <v>314012400.08954817</v>
      </c>
    </row>
    <row r="9" spans="2:18" ht="15" x14ac:dyDescent="0.25">
      <c r="B9" s="38">
        <v>4</v>
      </c>
      <c r="C9" s="43" t="s">
        <v>76</v>
      </c>
      <c r="D9" s="40">
        <v>16676691.541788192</v>
      </c>
      <c r="E9" s="40">
        <v>16670360.508811768</v>
      </c>
      <c r="F9" s="40">
        <v>18171383.4897791</v>
      </c>
      <c r="G9" s="40">
        <v>17970870.674757864</v>
      </c>
      <c r="H9" s="40">
        <v>18160386.782580696</v>
      </c>
      <c r="I9" s="40">
        <v>18239097.502662089</v>
      </c>
      <c r="J9" s="40">
        <v>18427895.911229044</v>
      </c>
      <c r="K9" s="40">
        <v>18030303.877403263</v>
      </c>
      <c r="L9" s="40">
        <v>18513031.106824212</v>
      </c>
      <c r="M9" s="40">
        <v>18756272.334438749</v>
      </c>
      <c r="N9" s="40">
        <v>18906918.547398459</v>
      </c>
      <c r="O9" s="40">
        <v>21063130.939703844</v>
      </c>
      <c r="P9" s="41">
        <f t="shared" si="0"/>
        <v>219586343.21737728</v>
      </c>
    </row>
    <row r="10" spans="2:18" ht="15" x14ac:dyDescent="0.25">
      <c r="B10" s="38">
        <v>5</v>
      </c>
      <c r="C10" s="43" t="s">
        <v>5</v>
      </c>
      <c r="D10" s="40">
        <v>32038336.115860406</v>
      </c>
      <c r="E10" s="40">
        <v>32141022.64734843</v>
      </c>
      <c r="F10" s="40">
        <v>34489702.920544311</v>
      </c>
      <c r="G10" s="40">
        <v>34313697.102439411</v>
      </c>
      <c r="H10" s="40">
        <v>34764424.857119858</v>
      </c>
      <c r="I10" s="40">
        <v>34798379.643581867</v>
      </c>
      <c r="J10" s="40">
        <v>35087171.832911193</v>
      </c>
      <c r="K10" s="40">
        <v>34472326.441959612</v>
      </c>
      <c r="L10" s="40">
        <v>35210474.640302226</v>
      </c>
      <c r="M10" s="40">
        <v>35493030.851170734</v>
      </c>
      <c r="N10" s="40">
        <v>35494724.773407824</v>
      </c>
      <c r="O10" s="40">
        <v>39372325.048723154</v>
      </c>
      <c r="P10" s="41">
        <f t="shared" si="0"/>
        <v>417675616.87536901</v>
      </c>
    </row>
    <row r="11" spans="2:18" ht="15" x14ac:dyDescent="0.25">
      <c r="B11" s="38">
        <v>6</v>
      </c>
      <c r="C11" s="43" t="s">
        <v>6</v>
      </c>
      <c r="D11" s="40">
        <v>28245341.245097056</v>
      </c>
      <c r="E11" s="40">
        <v>28162697.787512809</v>
      </c>
      <c r="F11" s="40">
        <v>30374488.753994893</v>
      </c>
      <c r="G11" s="40">
        <v>30316874.974882446</v>
      </c>
      <c r="H11" s="40">
        <v>30389250.181115672</v>
      </c>
      <c r="I11" s="40">
        <v>30696063.729331166</v>
      </c>
      <c r="J11" s="40">
        <v>30762441.804366183</v>
      </c>
      <c r="K11" s="40">
        <v>30207917.906845786</v>
      </c>
      <c r="L11" s="40">
        <v>30958441.845510811</v>
      </c>
      <c r="M11" s="40">
        <v>31195222.791679226</v>
      </c>
      <c r="N11" s="40">
        <v>31480597.278884221</v>
      </c>
      <c r="O11" s="40">
        <v>34709407.888127625</v>
      </c>
      <c r="P11" s="41">
        <f t="shared" si="0"/>
        <v>367498746.18734783</v>
      </c>
      <c r="Q11" s="26"/>
      <c r="R11" s="4"/>
    </row>
    <row r="12" spans="2:18" ht="15.75" thickBot="1" x14ac:dyDescent="0.3">
      <c r="B12" s="38">
        <v>7</v>
      </c>
      <c r="C12" s="43" t="s">
        <v>66</v>
      </c>
      <c r="D12" s="40">
        <v>91427063.260585338</v>
      </c>
      <c r="E12" s="40">
        <v>91155622.249462456</v>
      </c>
      <c r="F12" s="40">
        <v>99367035.235472649</v>
      </c>
      <c r="G12" s="40">
        <v>98585694.851906911</v>
      </c>
      <c r="H12" s="40">
        <v>97738118.006922647</v>
      </c>
      <c r="I12" s="40">
        <v>98161323.810097858</v>
      </c>
      <c r="J12" s="40">
        <v>98386612.189924821</v>
      </c>
      <c r="K12" s="40">
        <v>95937902.823586196</v>
      </c>
      <c r="L12" s="40">
        <v>98658669.319186568</v>
      </c>
      <c r="M12" s="40">
        <v>98762962.315345183</v>
      </c>
      <c r="N12" s="40">
        <v>98843460.077573895</v>
      </c>
      <c r="O12" s="40">
        <v>111113305.3384501</v>
      </c>
      <c r="P12" s="41">
        <f t="shared" si="0"/>
        <v>1178137769.4785147</v>
      </c>
    </row>
    <row r="13" spans="2:18" ht="15.75" thickBot="1" x14ac:dyDescent="0.3">
      <c r="B13" s="121" t="s">
        <v>77</v>
      </c>
      <c r="C13" s="122"/>
      <c r="D13" s="36">
        <f t="shared" ref="D13:P13" si="1">SUM(D6:D12)</f>
        <v>292848645.4792316</v>
      </c>
      <c r="E13" s="36">
        <f t="shared" si="1"/>
        <v>292237602.83744949</v>
      </c>
      <c r="F13" s="36">
        <f t="shared" si="1"/>
        <v>316765013.36656547</v>
      </c>
      <c r="G13" s="36">
        <f t="shared" si="1"/>
        <v>315225422.77860385</v>
      </c>
      <c r="H13" s="36">
        <f t="shared" si="1"/>
        <v>315001371.24688083</v>
      </c>
      <c r="I13" s="36">
        <f t="shared" si="1"/>
        <v>316524815.46219844</v>
      </c>
      <c r="J13" s="36">
        <f t="shared" si="1"/>
        <v>318094373.81900054</v>
      </c>
      <c r="K13" s="36">
        <f t="shared" si="1"/>
        <v>311061336.77902019</v>
      </c>
      <c r="L13" s="36">
        <f t="shared" si="1"/>
        <v>319371471.94759262</v>
      </c>
      <c r="M13" s="36">
        <f t="shared" si="1"/>
        <v>320771007.93890059</v>
      </c>
      <c r="N13" s="36">
        <f t="shared" si="1"/>
        <v>321639208.38441283</v>
      </c>
      <c r="O13" s="36">
        <f t="shared" si="1"/>
        <v>358813282.8353861</v>
      </c>
      <c r="P13" s="37">
        <f t="shared" si="1"/>
        <v>3798353552.8752422</v>
      </c>
    </row>
    <row r="14" spans="2:18" ht="10.5" customHeight="1" thickBot="1" x14ac:dyDescent="0.25">
      <c r="B14" s="123"/>
      <c r="C14" s="124"/>
      <c r="D14" s="124"/>
      <c r="E14" s="124"/>
      <c r="F14" s="124"/>
      <c r="G14" s="125"/>
      <c r="H14" s="125"/>
      <c r="I14" s="125"/>
      <c r="J14" s="125"/>
      <c r="K14" s="125"/>
      <c r="L14" s="125"/>
      <c r="M14" s="125"/>
      <c r="N14" s="125"/>
      <c r="O14" s="125"/>
      <c r="P14" s="126"/>
    </row>
    <row r="15" spans="2:18" ht="12.75" customHeight="1" x14ac:dyDescent="0.2">
      <c r="B15" s="110" t="s">
        <v>79</v>
      </c>
      <c r="C15" s="127" t="s">
        <v>29</v>
      </c>
      <c r="D15" s="131" t="s">
        <v>205</v>
      </c>
      <c r="E15" s="131" t="s">
        <v>217</v>
      </c>
      <c r="F15" s="112" t="s">
        <v>77</v>
      </c>
    </row>
    <row r="16" spans="2:18" ht="12.75" customHeight="1" x14ac:dyDescent="0.2">
      <c r="B16" s="108"/>
      <c r="C16" s="109"/>
      <c r="D16" s="130"/>
      <c r="E16" s="130"/>
      <c r="F16" s="132"/>
    </row>
    <row r="17" spans="2:6" ht="25.5" x14ac:dyDescent="0.2">
      <c r="B17" s="108"/>
      <c r="C17" s="109"/>
      <c r="D17" s="49" t="s">
        <v>241</v>
      </c>
      <c r="E17" s="49" t="s">
        <v>243</v>
      </c>
      <c r="F17" s="132"/>
    </row>
    <row r="18" spans="2:6" ht="15" x14ac:dyDescent="0.25">
      <c r="B18" s="38">
        <v>1</v>
      </c>
      <c r="C18" s="39" t="s">
        <v>68</v>
      </c>
      <c r="D18" s="40">
        <v>51045520.954715312</v>
      </c>
      <c r="E18" s="40">
        <v>51095193.771973886</v>
      </c>
      <c r="F18" s="41">
        <v>631000051.55687213</v>
      </c>
    </row>
    <row r="19" spans="2:6" ht="15" x14ac:dyDescent="0.25">
      <c r="B19" s="38">
        <v>2</v>
      </c>
      <c r="C19" s="39" t="s">
        <v>4</v>
      </c>
      <c r="D19" s="40">
        <v>74377137.059508979</v>
      </c>
      <c r="E19" s="40">
        <v>74799652.636865899</v>
      </c>
      <c r="F19" s="41">
        <v>921760129.89327741</v>
      </c>
    </row>
    <row r="20" spans="2:6" ht="15" x14ac:dyDescent="0.25">
      <c r="B20" s="38">
        <v>3</v>
      </c>
      <c r="C20" s="43" t="s">
        <v>75</v>
      </c>
      <c r="D20" s="40">
        <v>31072580.664604008</v>
      </c>
      <c r="E20" s="40">
        <v>31181910.79859367</v>
      </c>
      <c r="F20" s="41">
        <v>376266891.55274582</v>
      </c>
    </row>
    <row r="21" spans="2:6" ht="15" x14ac:dyDescent="0.25">
      <c r="B21" s="38">
        <v>4</v>
      </c>
      <c r="C21" s="43" t="s">
        <v>76</v>
      </c>
      <c r="D21" s="40">
        <v>21881921.886928916</v>
      </c>
      <c r="E21" s="40">
        <v>21936194.274234053</v>
      </c>
      <c r="F21" s="41">
        <v>263404459.37854025</v>
      </c>
    </row>
    <row r="22" spans="2:6" ht="15" x14ac:dyDescent="0.25">
      <c r="B22" s="38">
        <v>5</v>
      </c>
      <c r="C22" s="43" t="s">
        <v>5</v>
      </c>
      <c r="D22" s="40">
        <v>40950140.63567324</v>
      </c>
      <c r="E22" s="40">
        <v>41112457.6594676</v>
      </c>
      <c r="F22" s="41">
        <v>499738215.17050982</v>
      </c>
    </row>
    <row r="23" spans="2:6" ht="15" x14ac:dyDescent="0.25">
      <c r="B23" s="38">
        <v>6</v>
      </c>
      <c r="C23" s="43" t="s">
        <v>6</v>
      </c>
      <c r="D23" s="40">
        <v>36147444.850725278</v>
      </c>
      <c r="E23" s="40">
        <v>36079624.711200401</v>
      </c>
      <c r="F23" s="41">
        <v>439725815.74927354</v>
      </c>
    </row>
    <row r="24" spans="2:6" ht="15" x14ac:dyDescent="0.25">
      <c r="B24" s="38">
        <v>7</v>
      </c>
      <c r="C24" s="43" t="s">
        <v>66</v>
      </c>
      <c r="D24" s="40">
        <v>110916409.57126209</v>
      </c>
      <c r="E24" s="40">
        <v>111276400.40180814</v>
      </c>
      <c r="F24" s="41">
        <v>1400330579.4515848</v>
      </c>
    </row>
    <row r="25" spans="2:6" ht="15.75" thickBot="1" x14ac:dyDescent="0.3">
      <c r="B25" s="121" t="s">
        <v>77</v>
      </c>
      <c r="C25" s="122"/>
      <c r="D25" s="36">
        <f>SUM(D18:D24)</f>
        <v>366391155.62341785</v>
      </c>
      <c r="E25" s="36">
        <f>SUM(E18:E24)</f>
        <v>367481434.25414366</v>
      </c>
      <c r="F25" s="37">
        <v>4532226142.7528038</v>
      </c>
    </row>
  </sheetData>
  <mergeCells count="24">
    <mergeCell ref="B25:C25"/>
    <mergeCell ref="E15:E16"/>
    <mergeCell ref="F15:F17"/>
    <mergeCell ref="B13:C13"/>
    <mergeCell ref="B14:P14"/>
    <mergeCell ref="B15:B17"/>
    <mergeCell ref="C15:C17"/>
    <mergeCell ref="D15:D16"/>
    <mergeCell ref="B2:P2"/>
    <mergeCell ref="B3:B5"/>
    <mergeCell ref="C3:C5"/>
    <mergeCell ref="D3:D4"/>
    <mergeCell ref="E3:E4"/>
    <mergeCell ref="F3:F4"/>
    <mergeCell ref="G3:G4"/>
    <mergeCell ref="H3:H4"/>
    <mergeCell ref="I3:I4"/>
    <mergeCell ref="J3:J4"/>
    <mergeCell ref="K3:K4"/>
    <mergeCell ref="L3:L4"/>
    <mergeCell ref="M3:M4"/>
    <mergeCell ref="N3:N4"/>
    <mergeCell ref="O3:O4"/>
    <mergeCell ref="P3:P5"/>
  </mergeCells>
  <phoneticPr fontId="15" type="noConversion"/>
  <pageMargins left="0.27559055118110237" right="0.23622047244094491" top="0.98425196850393704" bottom="0.98425196850393704" header="0.51181102362204722" footer="0.51181102362204722"/>
  <pageSetup paperSize="9" scale="4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12"/>
  <sheetViews>
    <sheetView workbookViewId="0">
      <selection activeCell="L30" sqref="L30"/>
    </sheetView>
  </sheetViews>
  <sheetFormatPr defaultRowHeight="12.75" x14ac:dyDescent="0.2"/>
  <cols>
    <col min="2" max="2" width="10.42578125" bestFit="1" customWidth="1"/>
    <col min="3" max="16" width="14.28515625" bestFit="1" customWidth="1"/>
  </cols>
  <sheetData>
    <row r="1" spans="2:14" ht="13.5" thickBot="1" x14ac:dyDescent="0.25"/>
    <row r="2" spans="2:14" ht="25.5" x14ac:dyDescent="0.2">
      <c r="B2" s="50"/>
      <c r="C2" s="51" t="s">
        <v>59</v>
      </c>
      <c r="D2" s="51" t="s">
        <v>70</v>
      </c>
      <c r="E2" s="51" t="s">
        <v>72</v>
      </c>
      <c r="F2" s="51" t="s">
        <v>37</v>
      </c>
      <c r="G2" s="51" t="s">
        <v>39</v>
      </c>
      <c r="H2" s="51" t="s">
        <v>43</v>
      </c>
      <c r="I2" s="51" t="s">
        <v>47</v>
      </c>
      <c r="J2" s="51" t="s">
        <v>51</v>
      </c>
      <c r="K2" s="51" t="s">
        <v>55</v>
      </c>
      <c r="L2" s="51" t="s">
        <v>194</v>
      </c>
      <c r="M2" s="51" t="s">
        <v>198</v>
      </c>
      <c r="N2" s="52" t="s">
        <v>201</v>
      </c>
    </row>
    <row r="3" spans="2:14" ht="15" x14ac:dyDescent="0.25">
      <c r="B3" s="53" t="s">
        <v>186</v>
      </c>
      <c r="C3" s="40">
        <v>292848645</v>
      </c>
      <c r="D3" s="40">
        <v>292237602.83744949</v>
      </c>
      <c r="E3" s="40">
        <v>316765013</v>
      </c>
      <c r="F3" s="40">
        <v>315225423</v>
      </c>
      <c r="G3" s="40">
        <v>315001371</v>
      </c>
      <c r="H3" s="40">
        <v>316524815</v>
      </c>
      <c r="I3" s="40">
        <v>318094374</v>
      </c>
      <c r="J3" s="40">
        <v>311061336.77902019</v>
      </c>
      <c r="K3" s="40">
        <v>319371472</v>
      </c>
      <c r="L3" s="40">
        <v>320771008</v>
      </c>
      <c r="M3" s="40">
        <v>321639208</v>
      </c>
      <c r="N3" s="41">
        <v>358813283</v>
      </c>
    </row>
    <row r="4" spans="2:14" ht="15" x14ac:dyDescent="0.25">
      <c r="B4" s="53" t="s">
        <v>187</v>
      </c>
      <c r="C4" s="40">
        <v>1455897041</v>
      </c>
      <c r="D4" s="40">
        <v>1454261983</v>
      </c>
      <c r="E4" s="40">
        <v>1575937618</v>
      </c>
      <c r="F4" s="40">
        <v>1568750839</v>
      </c>
      <c r="G4" s="40">
        <v>1565304814</v>
      </c>
      <c r="H4" s="40">
        <v>1575438964</v>
      </c>
      <c r="I4" s="40">
        <v>1582392272</v>
      </c>
      <c r="J4" s="40">
        <v>1546721391</v>
      </c>
      <c r="K4" s="40">
        <v>1589320193</v>
      </c>
      <c r="L4" s="40">
        <v>1595996150</v>
      </c>
      <c r="M4" s="40">
        <v>1600444537</v>
      </c>
      <c r="N4" s="41">
        <v>1785849590</v>
      </c>
    </row>
    <row r="5" spans="2:14" ht="15" x14ac:dyDescent="0.25">
      <c r="B5" s="53" t="s">
        <v>188</v>
      </c>
      <c r="C5" s="54">
        <v>4.9714999999999998</v>
      </c>
      <c r="D5" s="54">
        <v>4.9714999999999998</v>
      </c>
      <c r="E5" s="54">
        <v>4.9751000000000003</v>
      </c>
      <c r="F5" s="54">
        <v>4.9766000000000004</v>
      </c>
      <c r="G5" s="54">
        <v>4.9691999999999998</v>
      </c>
      <c r="H5" s="54">
        <v>4.9772999999999996</v>
      </c>
      <c r="I5" s="54">
        <v>4.9745999999999997</v>
      </c>
      <c r="J5" s="54">
        <v>4.9745999999999997</v>
      </c>
      <c r="K5" s="54">
        <v>4.9763999999999999</v>
      </c>
      <c r="L5" s="54">
        <v>4.9755000000000003</v>
      </c>
      <c r="M5" s="54">
        <v>4.9759000000000002</v>
      </c>
      <c r="N5" s="55">
        <v>4.9771000000000001</v>
      </c>
    </row>
    <row r="6" spans="2:14" ht="39" thickBot="1" x14ac:dyDescent="0.25">
      <c r="B6" s="56"/>
      <c r="C6" s="57" t="s">
        <v>104</v>
      </c>
      <c r="D6" s="57" t="s">
        <v>74</v>
      </c>
      <c r="E6" s="57" t="s">
        <v>34</v>
      </c>
      <c r="F6" s="57" t="s">
        <v>36</v>
      </c>
      <c r="G6" s="57" t="s">
        <v>41</v>
      </c>
      <c r="H6" s="57" t="s">
        <v>45</v>
      </c>
      <c r="I6" s="57" t="s">
        <v>49</v>
      </c>
      <c r="J6" s="57" t="s">
        <v>53</v>
      </c>
      <c r="K6" s="57" t="s">
        <v>192</v>
      </c>
      <c r="L6" s="57" t="s">
        <v>196</v>
      </c>
      <c r="M6" s="57" t="s">
        <v>200</v>
      </c>
      <c r="N6" s="58" t="s">
        <v>204</v>
      </c>
    </row>
    <row r="7" spans="2:14" ht="9.75" customHeight="1" thickBot="1" x14ac:dyDescent="0.25">
      <c r="B7" s="123"/>
      <c r="C7" s="124"/>
      <c r="D7" s="124"/>
      <c r="E7" s="125"/>
      <c r="F7" s="125"/>
      <c r="G7" s="125"/>
      <c r="H7" s="125"/>
      <c r="I7" s="125"/>
      <c r="J7" s="125"/>
      <c r="K7" s="125"/>
      <c r="L7" s="125"/>
      <c r="M7" s="125"/>
      <c r="N7" s="126"/>
    </row>
    <row r="8" spans="2:14" ht="25.5" x14ac:dyDescent="0.2">
      <c r="B8" s="50"/>
      <c r="C8" s="51" t="s">
        <v>208</v>
      </c>
      <c r="D8" s="52" t="s">
        <v>222</v>
      </c>
    </row>
    <row r="9" spans="2:14" ht="15" x14ac:dyDescent="0.25">
      <c r="B9" s="53" t="s">
        <v>186</v>
      </c>
      <c r="C9" s="40">
        <v>366391156</v>
      </c>
      <c r="D9" s="41">
        <v>367481434</v>
      </c>
    </row>
    <row r="10" spans="2:14" ht="15" x14ac:dyDescent="0.25">
      <c r="B10" s="53" t="s">
        <v>187</v>
      </c>
      <c r="C10" s="40">
        <v>1823675338</v>
      </c>
      <c r="D10" s="41">
        <v>1829138839</v>
      </c>
    </row>
    <row r="11" spans="2:14" ht="15" x14ac:dyDescent="0.25">
      <c r="B11" s="53" t="s">
        <v>188</v>
      </c>
      <c r="C11" s="54">
        <v>4.9774000000000003</v>
      </c>
      <c r="D11" s="55">
        <v>4.9775</v>
      </c>
    </row>
    <row r="12" spans="2:14" ht="39" thickBot="1" x14ac:dyDescent="0.25">
      <c r="B12" s="56"/>
      <c r="C12" s="57" t="s">
        <v>209</v>
      </c>
      <c r="D12" s="58" t="s">
        <v>221</v>
      </c>
    </row>
  </sheetData>
  <mergeCells count="1">
    <mergeCell ref="B7:N7"/>
  </mergeCells>
  <phoneticPr fontId="15"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O25"/>
  <sheetViews>
    <sheetView zoomScaleNormal="100" workbookViewId="0">
      <selection activeCell="H25" sqref="H25"/>
    </sheetView>
  </sheetViews>
  <sheetFormatPr defaultRowHeight="12.75" x14ac:dyDescent="0.2"/>
  <cols>
    <col min="2" max="2" width="6.140625" customWidth="1"/>
    <col min="3" max="3" width="18.42578125" customWidth="1"/>
    <col min="4" max="17" width="16.85546875" customWidth="1"/>
  </cols>
  <sheetData>
    <row r="1" spans="2:15" ht="13.5" thickBot="1" x14ac:dyDescent="0.25"/>
    <row r="2" spans="2:15" ht="39.75" customHeight="1" x14ac:dyDescent="0.2">
      <c r="B2" s="110" t="s">
        <v>281</v>
      </c>
      <c r="C2" s="111"/>
      <c r="D2" s="111"/>
      <c r="E2" s="111"/>
      <c r="F2" s="111"/>
      <c r="G2" s="111"/>
      <c r="H2" s="111"/>
      <c r="I2" s="111"/>
      <c r="J2" s="111"/>
      <c r="K2" s="111"/>
      <c r="L2" s="111"/>
      <c r="M2" s="111"/>
      <c r="N2" s="111"/>
      <c r="O2" s="112"/>
    </row>
    <row r="3" spans="2:15" x14ac:dyDescent="0.2">
      <c r="B3" s="108" t="s">
        <v>79</v>
      </c>
      <c r="C3" s="109" t="s">
        <v>78</v>
      </c>
      <c r="D3" s="119" t="s">
        <v>58</v>
      </c>
      <c r="E3" s="119" t="s">
        <v>69</v>
      </c>
      <c r="F3" s="119" t="s">
        <v>71</v>
      </c>
      <c r="G3" s="119" t="s">
        <v>33</v>
      </c>
      <c r="H3" s="119" t="s">
        <v>38</v>
      </c>
      <c r="I3" s="119" t="s">
        <v>42</v>
      </c>
      <c r="J3" s="119" t="s">
        <v>46</v>
      </c>
      <c r="K3" s="119" t="s">
        <v>50</v>
      </c>
      <c r="L3" s="119" t="s">
        <v>54</v>
      </c>
      <c r="M3" s="119" t="s">
        <v>193</v>
      </c>
      <c r="N3" s="119" t="s">
        <v>197</v>
      </c>
      <c r="O3" s="120" t="s">
        <v>202</v>
      </c>
    </row>
    <row r="4" spans="2:15" x14ac:dyDescent="0.2">
      <c r="B4" s="108"/>
      <c r="C4" s="109"/>
      <c r="D4" s="109"/>
      <c r="E4" s="109"/>
      <c r="F4" s="109"/>
      <c r="G4" s="109"/>
      <c r="H4" s="109"/>
      <c r="I4" s="109"/>
      <c r="J4" s="109"/>
      <c r="K4" s="109"/>
      <c r="L4" s="109"/>
      <c r="M4" s="109"/>
      <c r="N4" s="109"/>
      <c r="O4" s="117"/>
    </row>
    <row r="5" spans="2:15" ht="25.5" x14ac:dyDescent="0.2">
      <c r="B5" s="108"/>
      <c r="C5" s="109"/>
      <c r="D5" s="49" t="s">
        <v>244</v>
      </c>
      <c r="E5" s="49" t="s">
        <v>245</v>
      </c>
      <c r="F5" s="49" t="s">
        <v>246</v>
      </c>
      <c r="G5" s="49" t="s">
        <v>247</v>
      </c>
      <c r="H5" s="49" t="s">
        <v>248</v>
      </c>
      <c r="I5" s="49" t="s">
        <v>249</v>
      </c>
      <c r="J5" s="49" t="s">
        <v>250</v>
      </c>
      <c r="K5" s="49" t="s">
        <v>251</v>
      </c>
      <c r="L5" s="49" t="s">
        <v>252</v>
      </c>
      <c r="M5" s="49" t="s">
        <v>253</v>
      </c>
      <c r="N5" s="49" t="s">
        <v>254</v>
      </c>
      <c r="O5" s="59" t="s">
        <v>255</v>
      </c>
    </row>
    <row r="6" spans="2:15" ht="15" x14ac:dyDescent="0.25">
      <c r="B6" s="60">
        <v>1</v>
      </c>
      <c r="C6" s="61" t="s">
        <v>68</v>
      </c>
      <c r="D6" s="62">
        <v>36.101782582960723</v>
      </c>
      <c r="E6" s="62">
        <v>35.988301777047511</v>
      </c>
      <c r="F6" s="62">
        <v>38.821196358726276</v>
      </c>
      <c r="G6" s="62">
        <v>38.782421239962261</v>
      </c>
      <c r="H6" s="62">
        <v>38.748314166358469</v>
      </c>
      <c r="I6" s="62">
        <v>38.785800228803794</v>
      </c>
      <c r="J6" s="62">
        <v>38.972135602804137</v>
      </c>
      <c r="K6" s="62">
        <v>38.078927311220653</v>
      </c>
      <c r="L6" s="62">
        <v>39.000399708526395</v>
      </c>
      <c r="M6" s="62">
        <v>39.041072309493487</v>
      </c>
      <c r="N6" s="62">
        <v>39.190495785605265</v>
      </c>
      <c r="O6" s="63">
        <v>43.609050911483408</v>
      </c>
    </row>
    <row r="7" spans="2:15" ht="15" x14ac:dyDescent="0.25">
      <c r="B7" s="64">
        <v>2</v>
      </c>
      <c r="C7" s="61" t="s">
        <v>4</v>
      </c>
      <c r="D7" s="62">
        <v>35.515280588251414</v>
      </c>
      <c r="E7" s="62">
        <v>35.370686312568637</v>
      </c>
      <c r="F7" s="62">
        <v>37.982993746719231</v>
      </c>
      <c r="G7" s="62">
        <v>37.966092264590593</v>
      </c>
      <c r="H7" s="62">
        <v>37.990017163015608</v>
      </c>
      <c r="I7" s="62">
        <v>38.15813017605673</v>
      </c>
      <c r="J7" s="62">
        <v>38.420060662901676</v>
      </c>
      <c r="K7" s="62">
        <v>37.508845981270831</v>
      </c>
      <c r="L7" s="62">
        <v>38.520537343481323</v>
      </c>
      <c r="M7" s="62">
        <v>38.540972594636031</v>
      </c>
      <c r="N7" s="62">
        <v>38.478683778590387</v>
      </c>
      <c r="O7" s="63">
        <v>42.877250502942118</v>
      </c>
    </row>
    <row r="8" spans="2:15" ht="15" x14ac:dyDescent="0.25">
      <c r="B8" s="64">
        <v>3</v>
      </c>
      <c r="C8" s="65" t="s">
        <v>75</v>
      </c>
      <c r="D8" s="62">
        <v>30.721332870908533</v>
      </c>
      <c r="E8" s="62">
        <v>30.571736981515819</v>
      </c>
      <c r="F8" s="62">
        <v>33.451594322481149</v>
      </c>
      <c r="G8" s="62">
        <v>33.383390300228818</v>
      </c>
      <c r="H8" s="62">
        <v>33.128786622276479</v>
      </c>
      <c r="I8" s="62">
        <v>33.455962319649558</v>
      </c>
      <c r="J8" s="62">
        <v>33.491375657173826</v>
      </c>
      <c r="K8" s="62">
        <v>32.755234689136337</v>
      </c>
      <c r="L8" s="62">
        <v>33.514717558339292</v>
      </c>
      <c r="M8" s="62">
        <v>33.596268738354631</v>
      </c>
      <c r="N8" s="62">
        <v>33.635259883847503</v>
      </c>
      <c r="O8" s="63">
        <v>37.21553799405735</v>
      </c>
    </row>
    <row r="9" spans="2:15" ht="15" x14ac:dyDescent="0.25">
      <c r="B9" s="64">
        <v>4</v>
      </c>
      <c r="C9" s="65" t="s">
        <v>76</v>
      </c>
      <c r="D9" s="62">
        <v>29.330835042506827</v>
      </c>
      <c r="E9" s="62">
        <v>29.231733207568467</v>
      </c>
      <c r="F9" s="62">
        <v>31.45455968333053</v>
      </c>
      <c r="G9" s="62">
        <v>31.384739887351994</v>
      </c>
      <c r="H9" s="62">
        <v>31.654352263221767</v>
      </c>
      <c r="I9" s="62">
        <v>31.722762560873825</v>
      </c>
      <c r="J9" s="62">
        <v>31.972004232010082</v>
      </c>
      <c r="K9" s="62">
        <v>31.209362092434347</v>
      </c>
      <c r="L9" s="62">
        <v>31.897350949224514</v>
      </c>
      <c r="M9" s="62">
        <v>32.10849269701388</v>
      </c>
      <c r="N9" s="62">
        <v>32.224497929010113</v>
      </c>
      <c r="O9" s="63">
        <v>35.748512719222141</v>
      </c>
    </row>
    <row r="10" spans="2:15" ht="15" x14ac:dyDescent="0.25">
      <c r="B10" s="64">
        <v>5</v>
      </c>
      <c r="C10" s="65" t="s">
        <v>5</v>
      </c>
      <c r="D10" s="62">
        <v>30.852965193139969</v>
      </c>
      <c r="E10" s="62">
        <v>30.906850301123949</v>
      </c>
      <c r="F10" s="62">
        <v>32.967597143474215</v>
      </c>
      <c r="G10" s="62">
        <v>32.927388204263508</v>
      </c>
      <c r="H10" s="62">
        <v>33.330448951863822</v>
      </c>
      <c r="I10" s="62">
        <v>33.330280766653097</v>
      </c>
      <c r="J10" s="62">
        <v>33.569559200571746</v>
      </c>
      <c r="K10" s="62">
        <v>32.94584653447766</v>
      </c>
      <c r="L10" s="62">
        <v>33.573017841136476</v>
      </c>
      <c r="M10" s="62">
        <v>33.730382265141245</v>
      </c>
      <c r="N10" s="62">
        <v>33.656443486612531</v>
      </c>
      <c r="O10" s="63">
        <v>37.253460004071577</v>
      </c>
    </row>
    <row r="11" spans="2:15" ht="15" x14ac:dyDescent="0.25">
      <c r="B11" s="64">
        <v>6</v>
      </c>
      <c r="C11" s="65" t="s">
        <v>6</v>
      </c>
      <c r="D11" s="62">
        <v>32.238645553925096</v>
      </c>
      <c r="E11" s="62">
        <v>32.084333826832747</v>
      </c>
      <c r="F11" s="62">
        <v>34.498508144037523</v>
      </c>
      <c r="G11" s="62">
        <v>34.444301135668461</v>
      </c>
      <c r="H11" s="62">
        <v>34.483629438915912</v>
      </c>
      <c r="I11" s="62">
        <v>34.785676582419953</v>
      </c>
      <c r="J11" s="62">
        <v>34.80993181638447</v>
      </c>
      <c r="K11" s="62">
        <v>34.136904986236701</v>
      </c>
      <c r="L11" s="62">
        <v>34.882240424096111</v>
      </c>
      <c r="M11" s="62">
        <v>35.005265947990395</v>
      </c>
      <c r="N11" s="62">
        <v>35.227105645611992</v>
      </c>
      <c r="O11" s="63">
        <v>38.73891344827706</v>
      </c>
    </row>
    <row r="12" spans="2:15" ht="15" x14ac:dyDescent="0.25">
      <c r="B12" s="64">
        <v>7</v>
      </c>
      <c r="C12" s="65" t="s">
        <v>66</v>
      </c>
      <c r="D12" s="62">
        <v>43.426930055167858</v>
      </c>
      <c r="E12" s="62">
        <v>43.285764942384553</v>
      </c>
      <c r="F12" s="62">
        <v>46.814644022648523</v>
      </c>
      <c r="G12" s="62">
        <v>46.802975910491234</v>
      </c>
      <c r="H12" s="62">
        <v>46.384936900237548</v>
      </c>
      <c r="I12" s="62">
        <v>46.580676971963641</v>
      </c>
      <c r="J12" s="62">
        <v>46.67544584433557</v>
      </c>
      <c r="K12" s="62">
        <v>45.503222776006837</v>
      </c>
      <c r="L12" s="62">
        <v>46.753896282852359</v>
      </c>
      <c r="M12" s="62">
        <v>46.741785559959439</v>
      </c>
      <c r="N12" s="62">
        <v>46.746674938754211</v>
      </c>
      <c r="O12" s="63">
        <v>52.510294206010457</v>
      </c>
    </row>
    <row r="13" spans="2:15" ht="15.75" thickBot="1" x14ac:dyDescent="0.3">
      <c r="B13" s="121" t="s">
        <v>77</v>
      </c>
      <c r="C13" s="122"/>
      <c r="D13" s="66">
        <v>35.803811259581288</v>
      </c>
      <c r="E13" s="66">
        <v>35.687658963355553</v>
      </c>
      <c r="F13" s="66">
        <v>38.470484982966575</v>
      </c>
      <c r="G13" s="66">
        <v>38.433303817173162</v>
      </c>
      <c r="H13" s="66">
        <v>38.373928458015676</v>
      </c>
      <c r="I13" s="66">
        <v>38.529533153883584</v>
      </c>
      <c r="J13" s="66">
        <v>38.684322298397795</v>
      </c>
      <c r="K13" s="66">
        <v>37.795346934669126</v>
      </c>
      <c r="L13" s="66">
        <v>38.726395517376126</v>
      </c>
      <c r="M13" s="66">
        <v>38.782446109399181</v>
      </c>
      <c r="N13" s="66">
        <v>38.813158226929481</v>
      </c>
      <c r="O13" s="67">
        <v>43.219258168581398</v>
      </c>
    </row>
    <row r="14" spans="2:15" ht="9.75" customHeight="1" thickBot="1" x14ac:dyDescent="0.25">
      <c r="B14" s="123"/>
      <c r="C14" s="124"/>
      <c r="D14" s="124"/>
      <c r="E14" s="124"/>
      <c r="F14" s="125"/>
      <c r="G14" s="125"/>
      <c r="H14" s="125"/>
      <c r="I14" s="125"/>
      <c r="J14" s="125"/>
      <c r="K14" s="125"/>
      <c r="L14" s="125"/>
      <c r="M14" s="125"/>
      <c r="N14" s="125"/>
      <c r="O14" s="126"/>
    </row>
    <row r="15" spans="2:15" ht="12.75" customHeight="1" x14ac:dyDescent="0.2">
      <c r="B15" s="110" t="s">
        <v>79</v>
      </c>
      <c r="C15" s="127" t="s">
        <v>78</v>
      </c>
      <c r="D15" s="128" t="s">
        <v>205</v>
      </c>
      <c r="E15" s="129" t="s">
        <v>210</v>
      </c>
    </row>
    <row r="16" spans="2:15" ht="12.75" customHeight="1" x14ac:dyDescent="0.2">
      <c r="B16" s="108"/>
      <c r="C16" s="109"/>
      <c r="D16" s="109"/>
      <c r="E16" s="117"/>
    </row>
    <row r="17" spans="2:5" ht="25.5" x14ac:dyDescent="0.2">
      <c r="B17" s="108"/>
      <c r="C17" s="109"/>
      <c r="D17" s="49" t="s">
        <v>256</v>
      </c>
      <c r="E17" s="59" t="s">
        <v>257</v>
      </c>
    </row>
    <row r="18" spans="2:5" ht="15" x14ac:dyDescent="0.25">
      <c r="B18" s="60">
        <v>1</v>
      </c>
      <c r="C18" s="61" t="s">
        <v>68</v>
      </c>
      <c r="D18" s="70">
        <v>44.43868790745087</v>
      </c>
      <c r="E18" s="69">
        <v>44.42573576458048</v>
      </c>
    </row>
    <row r="19" spans="2:5" ht="15.75" thickBot="1" x14ac:dyDescent="0.3">
      <c r="B19" s="64">
        <v>2</v>
      </c>
      <c r="C19" s="61" t="s">
        <v>4</v>
      </c>
      <c r="D19" s="70">
        <v>43.801164656145843</v>
      </c>
      <c r="E19" s="69">
        <v>44.023646126440205</v>
      </c>
    </row>
    <row r="20" spans="2:5" ht="15" x14ac:dyDescent="0.25">
      <c r="B20" s="64">
        <v>3</v>
      </c>
      <c r="C20" s="65" t="s">
        <v>75</v>
      </c>
      <c r="D20" s="70">
        <v>38.70742712858096</v>
      </c>
      <c r="E20" s="69">
        <v>38.755416848243769</v>
      </c>
    </row>
    <row r="21" spans="2:5" ht="15" x14ac:dyDescent="0.25">
      <c r="B21" s="64">
        <v>4</v>
      </c>
      <c r="C21" s="65" t="s">
        <v>76</v>
      </c>
      <c r="D21" s="70">
        <v>37.005649946693062</v>
      </c>
      <c r="E21" s="69">
        <v>36.993455498518578</v>
      </c>
    </row>
    <row r="22" spans="2:5" ht="15" x14ac:dyDescent="0.25">
      <c r="B22" s="64">
        <v>5</v>
      </c>
      <c r="C22" s="65" t="s">
        <v>5</v>
      </c>
      <c r="D22" s="70">
        <v>38.680230017335901</v>
      </c>
      <c r="E22" s="69">
        <v>38.779922859324927</v>
      </c>
    </row>
    <row r="23" spans="2:5" ht="15" x14ac:dyDescent="0.25">
      <c r="B23" s="64">
        <v>6</v>
      </c>
      <c r="C23" s="65" t="s">
        <v>6</v>
      </c>
      <c r="D23" s="70">
        <v>40.25753821476134</v>
      </c>
      <c r="E23" s="69">
        <v>40.113252977617726</v>
      </c>
    </row>
    <row r="24" spans="2:5" ht="15" x14ac:dyDescent="0.25">
      <c r="B24" s="64">
        <v>7</v>
      </c>
      <c r="C24" s="65" t="s">
        <v>66</v>
      </c>
      <c r="D24" s="70">
        <v>52.383626408994715</v>
      </c>
      <c r="E24" s="69">
        <v>52.528140332186162</v>
      </c>
    </row>
    <row r="25" spans="2:5" ht="15.75" thickBot="1" x14ac:dyDescent="0.3">
      <c r="B25" s="121" t="s">
        <v>77</v>
      </c>
      <c r="C25" s="122"/>
      <c r="D25" s="71">
        <v>44.065045091201192</v>
      </c>
      <c r="E25" s="68">
        <v>44.143138897204672</v>
      </c>
    </row>
  </sheetData>
  <mergeCells count="22">
    <mergeCell ref="B25:C25"/>
    <mergeCell ref="E15:E16"/>
    <mergeCell ref="B13:C13"/>
    <mergeCell ref="B14:O14"/>
    <mergeCell ref="B15:B17"/>
    <mergeCell ref="C15:C17"/>
    <mergeCell ref="D15:D16"/>
    <mergeCell ref="B2:O2"/>
    <mergeCell ref="B3:B5"/>
    <mergeCell ref="C3:C5"/>
    <mergeCell ref="D3:D4"/>
    <mergeCell ref="E3:E4"/>
    <mergeCell ref="F3:F4"/>
    <mergeCell ref="G3:G4"/>
    <mergeCell ref="H3:H4"/>
    <mergeCell ref="I3:I4"/>
    <mergeCell ref="J3:J4"/>
    <mergeCell ref="K3:K4"/>
    <mergeCell ref="L3:L4"/>
    <mergeCell ref="M3:M4"/>
    <mergeCell ref="N3:N4"/>
    <mergeCell ref="O3:O4"/>
  </mergeCells>
  <phoneticPr fontId="0" type="noConversion"/>
  <printOptions horizontalCentered="1" verticalCentered="1"/>
  <pageMargins left="0" right="0" top="0" bottom="0" header="0" footer="0"/>
  <pageSetup paperSize="9" scale="5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33"/>
  <sheetViews>
    <sheetView workbookViewId="0">
      <selection activeCell="E19" sqref="E19"/>
    </sheetView>
  </sheetViews>
  <sheetFormatPr defaultRowHeight="12.75" x14ac:dyDescent="0.2"/>
  <cols>
    <col min="2" max="2" width="5" customWidth="1"/>
    <col min="3" max="3" width="18.85546875" customWidth="1"/>
    <col min="4" max="4" width="12.140625" customWidth="1"/>
    <col min="5" max="5" width="13.5703125" customWidth="1"/>
    <col min="6" max="6" width="12.28515625" customWidth="1"/>
    <col min="7" max="7" width="11.7109375" customWidth="1"/>
    <col min="8" max="8" width="11.140625" customWidth="1"/>
    <col min="9" max="9" width="9.28515625" customWidth="1"/>
    <col min="10" max="10" width="10.85546875" customWidth="1"/>
    <col min="11" max="11" width="13" customWidth="1"/>
    <col min="12" max="12" width="13.5703125" customWidth="1"/>
    <col min="13" max="13" width="13.85546875" customWidth="1"/>
  </cols>
  <sheetData>
    <row r="1" spans="2:15" ht="13.5" thickBot="1" x14ac:dyDescent="0.25"/>
    <row r="2" spans="2:15" s="2" customFormat="1" ht="43.5" customHeight="1" x14ac:dyDescent="0.25">
      <c r="B2" s="110" t="s">
        <v>258</v>
      </c>
      <c r="C2" s="111"/>
      <c r="D2" s="111"/>
      <c r="E2" s="111"/>
      <c r="F2" s="111"/>
      <c r="G2" s="111"/>
      <c r="H2" s="111"/>
      <c r="I2" s="111"/>
      <c r="J2" s="111"/>
      <c r="K2" s="111"/>
      <c r="L2" s="111"/>
      <c r="M2" s="112"/>
      <c r="N2" s="3"/>
      <c r="O2" s="3"/>
    </row>
    <row r="3" spans="2:15" ht="27" customHeight="1" x14ac:dyDescent="0.2">
      <c r="B3" s="108" t="s">
        <v>79</v>
      </c>
      <c r="C3" s="109" t="s">
        <v>78</v>
      </c>
      <c r="D3" s="109" t="s">
        <v>211</v>
      </c>
      <c r="E3" s="109" t="s">
        <v>212</v>
      </c>
      <c r="F3" s="109" t="s">
        <v>213</v>
      </c>
      <c r="G3" s="109" t="s">
        <v>214</v>
      </c>
      <c r="H3" s="109" t="s">
        <v>32</v>
      </c>
      <c r="I3" s="109"/>
      <c r="J3" s="109"/>
      <c r="K3" s="109"/>
      <c r="L3" s="109" t="s">
        <v>215</v>
      </c>
      <c r="M3" s="117" t="s">
        <v>216</v>
      </c>
    </row>
    <row r="4" spans="2:15" ht="123.75" customHeight="1" x14ac:dyDescent="0.2">
      <c r="B4" s="133"/>
      <c r="C4" s="134"/>
      <c r="D4" s="134"/>
      <c r="E4" s="134"/>
      <c r="F4" s="134"/>
      <c r="G4" s="109"/>
      <c r="H4" s="33" t="s">
        <v>7</v>
      </c>
      <c r="I4" s="33" t="s">
        <v>8</v>
      </c>
      <c r="J4" s="33" t="s">
        <v>64</v>
      </c>
      <c r="K4" s="33" t="s">
        <v>65</v>
      </c>
      <c r="L4" s="134"/>
      <c r="M4" s="135"/>
    </row>
    <row r="5" spans="2:15" ht="15.75" x14ac:dyDescent="0.25">
      <c r="B5" s="38">
        <f>k_total_tec_0225!B6</f>
        <v>1</v>
      </c>
      <c r="C5" s="39" t="str">
        <f>k_total_tec_0225!C6</f>
        <v>METROPOLITAN LIFE</v>
      </c>
      <c r="D5" s="40">
        <v>1148673</v>
      </c>
      <c r="E5" s="74">
        <v>48</v>
      </c>
      <c r="F5" s="40">
        <v>46</v>
      </c>
      <c r="G5" s="40">
        <v>18</v>
      </c>
      <c r="H5" s="40">
        <v>391</v>
      </c>
      <c r="I5" s="40">
        <v>0</v>
      </c>
      <c r="J5" s="40">
        <v>0</v>
      </c>
      <c r="K5" s="40">
        <v>1</v>
      </c>
      <c r="L5" s="40">
        <v>1827</v>
      </c>
      <c r="M5" s="41">
        <f>D5-E5+F5+G5-H5+I5+L5+J5+K5</f>
        <v>1150126</v>
      </c>
      <c r="N5" s="72"/>
      <c r="O5" s="4"/>
    </row>
    <row r="6" spans="2:15" ht="15.75" x14ac:dyDescent="0.25">
      <c r="B6" s="42">
        <f>k_total_tec_0225!B7</f>
        <v>2</v>
      </c>
      <c r="C6" s="39" t="str">
        <f>k_total_tec_0225!C7</f>
        <v>AZT VIITORUL TAU</v>
      </c>
      <c r="D6" s="40">
        <v>1698063</v>
      </c>
      <c r="E6" s="74">
        <v>55</v>
      </c>
      <c r="F6" s="40">
        <v>20</v>
      </c>
      <c r="G6" s="40">
        <v>14</v>
      </c>
      <c r="H6" s="40">
        <v>791</v>
      </c>
      <c r="I6" s="40">
        <v>0</v>
      </c>
      <c r="J6" s="40">
        <v>0</v>
      </c>
      <c r="K6" s="40">
        <v>1</v>
      </c>
      <c r="L6" s="40">
        <v>1827</v>
      </c>
      <c r="M6" s="41">
        <f t="shared" ref="M6:M11" si="0">D6-E6+F6+G6-H6+I6+L6+J6+K6</f>
        <v>1699079</v>
      </c>
      <c r="N6" s="72"/>
      <c r="O6" s="4"/>
    </row>
    <row r="7" spans="2:15" ht="15.75" x14ac:dyDescent="0.25">
      <c r="B7" s="42">
        <f>k_total_tec_0225!B8</f>
        <v>3</v>
      </c>
      <c r="C7" s="43" t="str">
        <f>k_total_tec_0225!C8</f>
        <v>BCR</v>
      </c>
      <c r="D7" s="40">
        <v>802755</v>
      </c>
      <c r="E7" s="74">
        <v>21</v>
      </c>
      <c r="F7" s="40">
        <v>139</v>
      </c>
      <c r="G7" s="40">
        <v>69</v>
      </c>
      <c r="H7" s="40">
        <v>189</v>
      </c>
      <c r="I7" s="40">
        <v>0</v>
      </c>
      <c r="J7" s="40">
        <v>0</v>
      </c>
      <c r="K7" s="40">
        <v>2</v>
      </c>
      <c r="L7" s="40">
        <v>1827</v>
      </c>
      <c r="M7" s="41">
        <f t="shared" si="0"/>
        <v>804582</v>
      </c>
      <c r="N7" s="72"/>
      <c r="O7" s="4"/>
    </row>
    <row r="8" spans="2:15" ht="15.75" x14ac:dyDescent="0.25">
      <c r="B8" s="42">
        <f>k_total_tec_0225!B9</f>
        <v>4</v>
      </c>
      <c r="C8" s="43" t="str">
        <f>k_total_tec_0225!C9</f>
        <v>BRD</v>
      </c>
      <c r="D8" s="40">
        <v>591313</v>
      </c>
      <c r="E8" s="74">
        <v>74</v>
      </c>
      <c r="F8" s="40">
        <v>0</v>
      </c>
      <c r="G8" s="40">
        <v>0</v>
      </c>
      <c r="H8" s="40">
        <v>105</v>
      </c>
      <c r="I8" s="40">
        <v>0</v>
      </c>
      <c r="J8" s="40">
        <v>0</v>
      </c>
      <c r="K8" s="40">
        <v>2</v>
      </c>
      <c r="L8" s="40">
        <v>1839</v>
      </c>
      <c r="M8" s="41">
        <f t="shared" si="0"/>
        <v>592975</v>
      </c>
      <c r="N8" s="72"/>
      <c r="O8" s="4"/>
    </row>
    <row r="9" spans="2:15" ht="15.75" x14ac:dyDescent="0.25">
      <c r="B9" s="42">
        <f>k_total_tec_0225!B10</f>
        <v>5</v>
      </c>
      <c r="C9" s="43" t="str">
        <f>k_total_tec_0225!C10</f>
        <v>VITAL</v>
      </c>
      <c r="D9" s="40">
        <v>1058684</v>
      </c>
      <c r="E9" s="74">
        <v>73</v>
      </c>
      <c r="F9" s="40">
        <v>3</v>
      </c>
      <c r="G9" s="40">
        <v>3</v>
      </c>
      <c r="H9" s="40">
        <v>297</v>
      </c>
      <c r="I9" s="40">
        <v>0</v>
      </c>
      <c r="J9" s="40">
        <v>0</v>
      </c>
      <c r="K9" s="40">
        <v>1</v>
      </c>
      <c r="L9" s="40">
        <v>1827</v>
      </c>
      <c r="M9" s="41">
        <f t="shared" si="0"/>
        <v>1060148</v>
      </c>
      <c r="N9" s="72"/>
      <c r="O9" s="4"/>
    </row>
    <row r="10" spans="2:15" ht="15.75" x14ac:dyDescent="0.25">
      <c r="B10" s="42">
        <f>k_total_tec_0225!B11</f>
        <v>6</v>
      </c>
      <c r="C10" s="43" t="str">
        <f>k_total_tec_0225!C11</f>
        <v>ARIPI</v>
      </c>
      <c r="D10" s="40">
        <v>897905</v>
      </c>
      <c r="E10" s="74">
        <v>38</v>
      </c>
      <c r="F10" s="40">
        <v>25</v>
      </c>
      <c r="G10" s="40">
        <v>5</v>
      </c>
      <c r="H10" s="40">
        <v>280</v>
      </c>
      <c r="I10" s="40">
        <v>0</v>
      </c>
      <c r="J10" s="40">
        <v>0</v>
      </c>
      <c r="K10" s="40">
        <v>0</v>
      </c>
      <c r="L10" s="40">
        <v>1827</v>
      </c>
      <c r="M10" s="41">
        <f t="shared" si="0"/>
        <v>899444</v>
      </c>
      <c r="N10" s="72"/>
      <c r="O10" s="4"/>
    </row>
    <row r="11" spans="2:15" ht="15.75" x14ac:dyDescent="0.25">
      <c r="B11" s="42">
        <f>k_total_tec_0225!B12</f>
        <v>7</v>
      </c>
      <c r="C11" s="43" t="str">
        <f>k_total_tec_0225!C12</f>
        <v>NN</v>
      </c>
      <c r="D11" s="40">
        <v>2117387</v>
      </c>
      <c r="E11" s="74">
        <v>36</v>
      </c>
      <c r="F11" s="40">
        <v>112</v>
      </c>
      <c r="G11" s="40">
        <v>56</v>
      </c>
      <c r="H11" s="40">
        <v>934</v>
      </c>
      <c r="I11" s="40">
        <v>0</v>
      </c>
      <c r="J11" s="40">
        <v>1</v>
      </c>
      <c r="K11" s="40">
        <v>2</v>
      </c>
      <c r="L11" s="40">
        <v>1827</v>
      </c>
      <c r="M11" s="41">
        <f t="shared" si="0"/>
        <v>2118415</v>
      </c>
      <c r="N11" s="73"/>
      <c r="O11" s="4"/>
    </row>
    <row r="12" spans="2:15" ht="15.75" thickBot="1" x14ac:dyDescent="0.3">
      <c r="B12" s="121" t="s">
        <v>77</v>
      </c>
      <c r="C12" s="122"/>
      <c r="D12" s="36">
        <f t="shared" ref="D12:M12" si="1">SUM(D5:D11)</f>
        <v>8314780</v>
      </c>
      <c r="E12" s="36">
        <f t="shared" si="1"/>
        <v>345</v>
      </c>
      <c r="F12" s="36">
        <f t="shared" si="1"/>
        <v>345</v>
      </c>
      <c r="G12" s="36">
        <f t="shared" si="1"/>
        <v>165</v>
      </c>
      <c r="H12" s="36">
        <f t="shared" si="1"/>
        <v>2987</v>
      </c>
      <c r="I12" s="36">
        <f t="shared" si="1"/>
        <v>0</v>
      </c>
      <c r="J12" s="36">
        <f t="shared" si="1"/>
        <v>1</v>
      </c>
      <c r="K12" s="36">
        <f t="shared" si="1"/>
        <v>9</v>
      </c>
      <c r="L12" s="36">
        <f t="shared" si="1"/>
        <v>12801</v>
      </c>
      <c r="M12" s="37">
        <f t="shared" si="1"/>
        <v>8324769</v>
      </c>
      <c r="N12" s="4"/>
      <c r="O12" s="4"/>
    </row>
    <row r="13" spans="2:15" x14ac:dyDescent="0.2">
      <c r="D13" s="4"/>
      <c r="F13" s="4"/>
      <c r="J13" s="4"/>
      <c r="L13" s="4"/>
    </row>
    <row r="14" spans="2:15" x14ac:dyDescent="0.2">
      <c r="F14" s="4"/>
    </row>
    <row r="15" spans="2:15" x14ac:dyDescent="0.2">
      <c r="D15" s="4"/>
    </row>
    <row r="16" spans="2:15" x14ac:dyDescent="0.2">
      <c r="D16" s="4"/>
    </row>
    <row r="17" spans="3:11" x14ac:dyDescent="0.2">
      <c r="D17" s="4"/>
    </row>
    <row r="18" spans="3:11" ht="18" x14ac:dyDescent="0.25">
      <c r="C18" s="1"/>
      <c r="D18" s="1"/>
      <c r="F18" s="4"/>
      <c r="G18" s="4"/>
      <c r="H18" s="4"/>
      <c r="I18" s="4"/>
      <c r="J18" s="4"/>
      <c r="K18" s="4"/>
    </row>
    <row r="19" spans="3:11" ht="18" x14ac:dyDescent="0.25">
      <c r="C19" s="1"/>
      <c r="D19" s="1"/>
      <c r="F19" s="4"/>
      <c r="G19" s="4"/>
      <c r="H19" s="4"/>
      <c r="I19" s="4"/>
      <c r="J19" s="4"/>
      <c r="K19" s="4"/>
    </row>
    <row r="20" spans="3:11" ht="18" x14ac:dyDescent="0.25">
      <c r="C20" s="1"/>
      <c r="D20" s="1"/>
      <c r="F20" s="4"/>
      <c r="G20" s="4"/>
      <c r="H20" s="4"/>
      <c r="I20" s="4"/>
      <c r="J20" s="4"/>
      <c r="K20" s="4"/>
    </row>
    <row r="21" spans="3:11" ht="18" x14ac:dyDescent="0.25">
      <c r="C21" s="1"/>
      <c r="D21" s="1"/>
      <c r="F21" s="4"/>
      <c r="G21" s="4"/>
      <c r="H21" s="4"/>
      <c r="I21" s="4"/>
      <c r="J21" s="4"/>
      <c r="K21" s="4"/>
    </row>
    <row r="22" spans="3:11" ht="18" x14ac:dyDescent="0.25">
      <c r="C22" s="1"/>
      <c r="D22" s="1"/>
      <c r="F22" s="4"/>
      <c r="G22" s="4"/>
      <c r="H22" s="4"/>
      <c r="I22" s="4"/>
      <c r="J22" s="4"/>
      <c r="K22" s="4"/>
    </row>
    <row r="23" spans="3:11" ht="18" x14ac:dyDescent="0.25">
      <c r="C23" s="1"/>
      <c r="D23" s="1"/>
      <c r="F23" s="4"/>
      <c r="G23" s="4"/>
      <c r="H23" s="4"/>
      <c r="I23" s="4"/>
      <c r="J23" s="4"/>
      <c r="K23" s="4"/>
    </row>
    <row r="24" spans="3:11" x14ac:dyDescent="0.25">
      <c r="C24" s="1"/>
      <c r="D24" s="1"/>
      <c r="F24" s="4"/>
      <c r="G24" s="4"/>
      <c r="H24" s="4"/>
      <c r="I24" s="4"/>
      <c r="J24" s="4"/>
      <c r="K24" s="4"/>
    </row>
    <row r="25" spans="3:11" ht="18" x14ac:dyDescent="0.25">
      <c r="C25" s="1"/>
      <c r="D25" s="1"/>
      <c r="F25" s="4"/>
      <c r="G25" s="4"/>
      <c r="H25" s="4"/>
      <c r="I25" s="4"/>
      <c r="J25" s="4"/>
      <c r="K25" s="4"/>
    </row>
    <row r="26" spans="3:11" ht="18" x14ac:dyDescent="0.25">
      <c r="C26" s="1"/>
      <c r="D26" s="1"/>
      <c r="F26" s="4"/>
      <c r="G26" s="4"/>
      <c r="H26" s="4"/>
      <c r="I26" s="4"/>
      <c r="J26" s="4"/>
      <c r="K26" s="4"/>
    </row>
    <row r="27" spans="3:11" ht="18" x14ac:dyDescent="0.25">
      <c r="C27" s="1"/>
      <c r="D27" s="1"/>
      <c r="F27" s="4"/>
      <c r="G27" s="4"/>
      <c r="H27" s="4"/>
      <c r="I27" s="4"/>
      <c r="J27" s="4"/>
      <c r="K27" s="4"/>
    </row>
    <row r="28" spans="3:11" ht="18" x14ac:dyDescent="0.25">
      <c r="C28" s="1"/>
      <c r="D28" s="1"/>
      <c r="F28" s="4"/>
      <c r="G28" s="4"/>
      <c r="H28" s="4"/>
      <c r="I28" s="4"/>
      <c r="J28" s="4"/>
      <c r="K28" s="4"/>
    </row>
    <row r="29" spans="3:11" ht="18" x14ac:dyDescent="0.25">
      <c r="C29" s="1"/>
      <c r="D29" s="1"/>
      <c r="F29" s="4"/>
      <c r="G29" s="4"/>
      <c r="H29" s="4"/>
      <c r="I29" s="4"/>
      <c r="J29" s="4"/>
      <c r="K29" s="4"/>
    </row>
    <row r="30" spans="3:11" ht="18" x14ac:dyDescent="0.25">
      <c r="C30" s="1"/>
      <c r="D30" s="1"/>
      <c r="F30" s="4"/>
      <c r="G30" s="4"/>
      <c r="H30" s="4"/>
      <c r="I30" s="4"/>
      <c r="J30" s="4"/>
      <c r="K30" s="4"/>
    </row>
    <row r="31" spans="3:11" ht="18" x14ac:dyDescent="0.25">
      <c r="C31" s="1"/>
      <c r="D31" s="1"/>
      <c r="F31" s="4"/>
      <c r="G31" s="4"/>
      <c r="H31" s="4"/>
      <c r="I31" s="4"/>
      <c r="J31" s="4"/>
      <c r="K31" s="4"/>
    </row>
    <row r="32" spans="3:11" ht="18" x14ac:dyDescent="0.25">
      <c r="C32" s="1"/>
      <c r="D32" s="1"/>
      <c r="F32" s="4"/>
      <c r="G32" s="4"/>
      <c r="H32" s="4"/>
      <c r="I32" s="4"/>
      <c r="J32" s="4"/>
      <c r="K32" s="4"/>
    </row>
    <row r="33" spans="3:11" ht="18" x14ac:dyDescent="0.25">
      <c r="C33" s="1"/>
      <c r="D33" s="1"/>
      <c r="F33" s="4"/>
      <c r="G33" s="4"/>
      <c r="H33" s="4"/>
      <c r="I33" s="4"/>
      <c r="J33" s="4"/>
      <c r="K33" s="4"/>
    </row>
  </sheetData>
  <mergeCells count="11">
    <mergeCell ref="B3:B4"/>
    <mergeCell ref="B12:C12"/>
    <mergeCell ref="L3:L4"/>
    <mergeCell ref="C3:C4"/>
    <mergeCell ref="M3:M4"/>
    <mergeCell ref="D3:D4"/>
    <mergeCell ref="G3:G4"/>
    <mergeCell ref="H3:K3"/>
    <mergeCell ref="B2:M2"/>
    <mergeCell ref="E3:E4"/>
    <mergeCell ref="F3:F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6"/>
  <sheetViews>
    <sheetView workbookViewId="0">
      <selection activeCell="L21" sqref="L21"/>
    </sheetView>
  </sheetViews>
  <sheetFormatPr defaultRowHeight="12.75" x14ac:dyDescent="0.2"/>
  <cols>
    <col min="2" max="15" width="16.140625" customWidth="1"/>
  </cols>
  <sheetData>
    <row r="1" spans="2:13" ht="13.5" thickBot="1" x14ac:dyDescent="0.25"/>
    <row r="2" spans="2:13" ht="25.5" x14ac:dyDescent="0.2">
      <c r="B2" s="75" t="s">
        <v>259</v>
      </c>
      <c r="C2" s="51" t="s">
        <v>260</v>
      </c>
      <c r="D2" s="51" t="s">
        <v>261</v>
      </c>
      <c r="E2" s="51" t="s">
        <v>262</v>
      </c>
      <c r="F2" s="51" t="s">
        <v>263</v>
      </c>
      <c r="G2" s="51" t="s">
        <v>264</v>
      </c>
      <c r="H2" s="51" t="s">
        <v>265</v>
      </c>
      <c r="I2" s="51" t="s">
        <v>266</v>
      </c>
      <c r="J2" s="51" t="s">
        <v>267</v>
      </c>
      <c r="K2" s="51" t="s">
        <v>268</v>
      </c>
      <c r="L2" s="51" t="s">
        <v>269</v>
      </c>
      <c r="M2" s="52" t="s">
        <v>270</v>
      </c>
    </row>
    <row r="3" spans="2:13" ht="15.75" thickBot="1" x14ac:dyDescent="0.3">
      <c r="B3" s="76">
        <v>8179259</v>
      </c>
      <c r="C3" s="77">
        <v>8188758</v>
      </c>
      <c r="D3" s="77">
        <v>8193955</v>
      </c>
      <c r="E3" s="77">
        <v>8201882</v>
      </c>
      <c r="F3" s="77">
        <v>8208734</v>
      </c>
      <c r="G3" s="77">
        <v>8215122</v>
      </c>
      <c r="H3" s="77">
        <v>8222824</v>
      </c>
      <c r="I3" s="77">
        <v>8230149</v>
      </c>
      <c r="J3" s="77">
        <v>8246868</v>
      </c>
      <c r="K3" s="77">
        <v>8271036</v>
      </c>
      <c r="L3" s="77">
        <v>8286860</v>
      </c>
      <c r="M3" s="78">
        <v>8302162</v>
      </c>
    </row>
    <row r="4" spans="2:13" ht="9" customHeight="1" thickBot="1" x14ac:dyDescent="0.25">
      <c r="B4" s="123"/>
      <c r="C4" s="124"/>
      <c r="D4" s="125"/>
      <c r="E4" s="125"/>
      <c r="F4" s="125"/>
      <c r="G4" s="125"/>
      <c r="H4" s="125"/>
      <c r="I4" s="125"/>
      <c r="J4" s="125"/>
      <c r="K4" s="125"/>
      <c r="L4" s="125"/>
      <c r="M4" s="126"/>
    </row>
    <row r="5" spans="2:13" x14ac:dyDescent="0.2">
      <c r="B5" s="75" t="s">
        <v>205</v>
      </c>
      <c r="C5" s="52" t="s">
        <v>210</v>
      </c>
    </row>
    <row r="6" spans="2:13" ht="13.5" thickBot="1" x14ac:dyDescent="0.25">
      <c r="B6" s="80">
        <v>8314780</v>
      </c>
      <c r="C6" s="81">
        <v>8324769</v>
      </c>
    </row>
  </sheetData>
  <mergeCells count="1">
    <mergeCell ref="B4:M4"/>
  </mergeCells>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O6"/>
  <sheetViews>
    <sheetView workbookViewId="0">
      <selection activeCell="L26" sqref="L26"/>
    </sheetView>
  </sheetViews>
  <sheetFormatPr defaultRowHeight="12.75" x14ac:dyDescent="0.2"/>
  <cols>
    <col min="2" max="15" width="16.7109375" customWidth="1"/>
  </cols>
  <sheetData>
    <row r="1" spans="2:15" ht="13.5" thickBot="1" x14ac:dyDescent="0.25"/>
    <row r="2" spans="2:15" ht="25.5" x14ac:dyDescent="0.2">
      <c r="B2" s="75" t="s">
        <v>271</v>
      </c>
      <c r="C2" s="51" t="s">
        <v>260</v>
      </c>
      <c r="D2" s="51" t="s">
        <v>261</v>
      </c>
      <c r="E2" s="51" t="s">
        <v>272</v>
      </c>
      <c r="F2" s="51" t="s">
        <v>263</v>
      </c>
      <c r="G2" s="51" t="s">
        <v>264</v>
      </c>
      <c r="H2" s="51" t="s">
        <v>273</v>
      </c>
      <c r="I2" s="51" t="s">
        <v>274</v>
      </c>
      <c r="J2" s="51" t="s">
        <v>267</v>
      </c>
      <c r="K2" s="51" t="s">
        <v>268</v>
      </c>
      <c r="L2" s="51" t="s">
        <v>269</v>
      </c>
      <c r="M2" s="52" t="s">
        <v>270</v>
      </c>
    </row>
    <row r="3" spans="2:15" ht="15.75" thickBot="1" x14ac:dyDescent="0.3">
      <c r="B3" s="76">
        <v>4196756</v>
      </c>
      <c r="C3" s="77">
        <v>4209880</v>
      </c>
      <c r="D3" s="77">
        <v>4218658</v>
      </c>
      <c r="E3" s="77">
        <v>4230081</v>
      </c>
      <c r="F3" s="77">
        <v>4240051</v>
      </c>
      <c r="G3" s="77">
        <v>4250445</v>
      </c>
      <c r="H3" s="77">
        <v>4261778</v>
      </c>
      <c r="I3" s="77">
        <v>4272476</v>
      </c>
      <c r="J3" s="77">
        <v>4292543</v>
      </c>
      <c r="K3" s="77">
        <v>4320114</v>
      </c>
      <c r="L3" s="77">
        <v>4339447</v>
      </c>
      <c r="M3" s="78">
        <v>4357615</v>
      </c>
      <c r="N3" s="4"/>
      <c r="O3" s="4"/>
    </row>
    <row r="4" spans="2:15" ht="9" customHeight="1" thickBot="1" x14ac:dyDescent="0.25">
      <c r="B4" s="123"/>
      <c r="C4" s="125"/>
      <c r="D4" s="125"/>
      <c r="E4" s="125"/>
      <c r="F4" s="125"/>
      <c r="G4" s="125"/>
      <c r="H4" s="125"/>
      <c r="I4" s="125"/>
      <c r="J4" s="125"/>
      <c r="K4" s="125"/>
      <c r="L4" s="125"/>
      <c r="M4" s="126"/>
    </row>
    <row r="5" spans="2:15" x14ac:dyDescent="0.2">
      <c r="B5" s="82" t="s">
        <v>206</v>
      </c>
      <c r="C5" s="84" t="s">
        <v>217</v>
      </c>
    </row>
    <row r="6" spans="2:15" ht="15.75" thickBot="1" x14ac:dyDescent="0.3">
      <c r="B6" s="83">
        <v>4373417</v>
      </c>
      <c r="C6" s="85">
        <v>4386318</v>
      </c>
    </row>
  </sheetData>
  <mergeCells count="1">
    <mergeCell ref="B4:M4"/>
  </mergeCells>
  <phoneticPr fontId="0" type="noConversion"/>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49"/>
  <sheetViews>
    <sheetView workbookViewId="0">
      <selection activeCell="K13" sqref="K13"/>
    </sheetView>
  </sheetViews>
  <sheetFormatPr defaultRowHeight="15" x14ac:dyDescent="0.2"/>
  <cols>
    <col min="1" max="1" width="9.140625" style="8"/>
    <col min="2" max="2" width="7.85546875" style="8" customWidth="1"/>
    <col min="3" max="3" width="20.140625" style="8" customWidth="1"/>
    <col min="4" max="4" width="13.7109375" style="8" customWidth="1"/>
    <col min="5" max="5" width="16.5703125" style="9" customWidth="1"/>
    <col min="6" max="16384" width="9.140625" style="8"/>
  </cols>
  <sheetData>
    <row r="1" spans="2:5" ht="15.75" thickBot="1" x14ac:dyDescent="0.25"/>
    <row r="2" spans="2:5" ht="57.75" customHeight="1" x14ac:dyDescent="0.2">
      <c r="B2" s="140" t="s">
        <v>275</v>
      </c>
      <c r="C2" s="141"/>
      <c r="D2" s="141"/>
      <c r="E2" s="142"/>
    </row>
    <row r="3" spans="2:5" x14ac:dyDescent="0.2">
      <c r="B3" s="136" t="s">
        <v>81</v>
      </c>
      <c r="C3" s="137"/>
      <c r="D3" s="137" t="s">
        <v>82</v>
      </c>
      <c r="E3" s="138"/>
    </row>
    <row r="4" spans="2:5" x14ac:dyDescent="0.2">
      <c r="B4" s="86" t="s">
        <v>83</v>
      </c>
      <c r="C4" s="87" t="s">
        <v>84</v>
      </c>
      <c r="D4" s="87" t="s">
        <v>85</v>
      </c>
      <c r="E4" s="88" t="s">
        <v>86</v>
      </c>
    </row>
    <row r="5" spans="2:5" ht="15.75" x14ac:dyDescent="0.25">
      <c r="B5" s="92"/>
      <c r="C5" s="93" t="s">
        <v>87</v>
      </c>
      <c r="D5" s="40">
        <v>75302</v>
      </c>
      <c r="E5" s="94">
        <f t="shared" ref="E5:E48" si="0">D5/$D$48</f>
        <v>9.0455362785441858E-3</v>
      </c>
    </row>
    <row r="6" spans="2:5" ht="15.75" x14ac:dyDescent="0.25">
      <c r="B6" s="92" t="s">
        <v>88</v>
      </c>
      <c r="C6" s="93" t="s">
        <v>89</v>
      </c>
      <c r="D6" s="40">
        <v>67708</v>
      </c>
      <c r="E6" s="94">
        <f t="shared" si="0"/>
        <v>8.1333187743707971E-3</v>
      </c>
    </row>
    <row r="7" spans="2:5" ht="15.75" x14ac:dyDescent="0.25">
      <c r="B7" s="92" t="s">
        <v>90</v>
      </c>
      <c r="C7" s="93" t="s">
        <v>91</v>
      </c>
      <c r="D7" s="40">
        <v>97106</v>
      </c>
      <c r="E7" s="94">
        <f t="shared" si="0"/>
        <v>1.1664708053761011E-2</v>
      </c>
    </row>
    <row r="8" spans="2:5" ht="15.75" x14ac:dyDescent="0.25">
      <c r="B8" s="92" t="s">
        <v>92</v>
      </c>
      <c r="C8" s="93" t="s">
        <v>93</v>
      </c>
      <c r="D8" s="40">
        <v>119512</v>
      </c>
      <c r="E8" s="94">
        <f t="shared" si="0"/>
        <v>1.4356194147849628E-2</v>
      </c>
    </row>
    <row r="9" spans="2:5" ht="15.75" x14ac:dyDescent="0.25">
      <c r="B9" s="92" t="s">
        <v>94</v>
      </c>
      <c r="C9" s="93" t="s">
        <v>95</v>
      </c>
      <c r="D9" s="40">
        <v>104778</v>
      </c>
      <c r="E9" s="94">
        <f t="shared" si="0"/>
        <v>1.2586295187289882E-2</v>
      </c>
    </row>
    <row r="10" spans="2:5" ht="15.75" x14ac:dyDescent="0.25">
      <c r="B10" s="92" t="s">
        <v>96</v>
      </c>
      <c r="C10" s="93" t="s">
        <v>97</v>
      </c>
      <c r="D10" s="40">
        <v>159829</v>
      </c>
      <c r="E10" s="94">
        <f t="shared" si="0"/>
        <v>1.9199211413553938E-2</v>
      </c>
    </row>
    <row r="11" spans="2:5" ht="15.75" x14ac:dyDescent="0.25">
      <c r="B11" s="92" t="s">
        <v>98</v>
      </c>
      <c r="C11" s="93" t="s">
        <v>99</v>
      </c>
      <c r="D11" s="40">
        <v>70740</v>
      </c>
      <c r="E11" s="94">
        <f t="shared" si="0"/>
        <v>8.4975330847018096E-3</v>
      </c>
    </row>
    <row r="12" spans="2:5" ht="15.75" x14ac:dyDescent="0.25">
      <c r="B12" s="92" t="s">
        <v>100</v>
      </c>
      <c r="C12" s="93" t="s">
        <v>101</v>
      </c>
      <c r="D12" s="40">
        <v>58988</v>
      </c>
      <c r="E12" s="94">
        <f t="shared" si="0"/>
        <v>7.0858422618093071E-3</v>
      </c>
    </row>
    <row r="13" spans="2:5" ht="15.75" x14ac:dyDescent="0.25">
      <c r="B13" s="92" t="s">
        <v>102</v>
      </c>
      <c r="C13" s="93" t="s">
        <v>103</v>
      </c>
      <c r="D13" s="40">
        <v>136470</v>
      </c>
      <c r="E13" s="94">
        <f t="shared" si="0"/>
        <v>1.6393247668493864E-2</v>
      </c>
    </row>
    <row r="14" spans="2:5" ht="15.75" x14ac:dyDescent="0.25">
      <c r="B14" s="92" t="s">
        <v>105</v>
      </c>
      <c r="C14" s="93" t="s">
        <v>106</v>
      </c>
      <c r="D14" s="40">
        <v>45355</v>
      </c>
      <c r="E14" s="94">
        <f t="shared" si="0"/>
        <v>5.4481992233057757E-3</v>
      </c>
    </row>
    <row r="15" spans="2:5" ht="15.75" x14ac:dyDescent="0.25">
      <c r="B15" s="92" t="s">
        <v>107</v>
      </c>
      <c r="C15" s="93" t="s">
        <v>108</v>
      </c>
      <c r="D15" s="40">
        <v>69613</v>
      </c>
      <c r="E15" s="94">
        <f t="shared" si="0"/>
        <v>8.3621539528604336E-3</v>
      </c>
    </row>
    <row r="16" spans="2:5" ht="15.75" x14ac:dyDescent="0.25">
      <c r="B16" s="92" t="s">
        <v>109</v>
      </c>
      <c r="C16" s="93" t="s">
        <v>110</v>
      </c>
      <c r="D16" s="40">
        <v>46538</v>
      </c>
      <c r="E16" s="94">
        <f t="shared" si="0"/>
        <v>5.5903052685305739E-3</v>
      </c>
    </row>
    <row r="17" spans="2:5" ht="15.75" x14ac:dyDescent="0.25">
      <c r="B17" s="92" t="s">
        <v>111</v>
      </c>
      <c r="C17" s="93" t="s">
        <v>112</v>
      </c>
      <c r="D17" s="40">
        <v>225158</v>
      </c>
      <c r="E17" s="94">
        <f t="shared" si="0"/>
        <v>2.7046756492582556E-2</v>
      </c>
    </row>
    <row r="18" spans="2:5" ht="15.75" x14ac:dyDescent="0.25">
      <c r="B18" s="92" t="s">
        <v>113</v>
      </c>
      <c r="C18" s="93" t="s">
        <v>114</v>
      </c>
      <c r="D18" s="40">
        <v>180441</v>
      </c>
      <c r="E18" s="94">
        <f t="shared" si="0"/>
        <v>2.1675196032466485E-2</v>
      </c>
    </row>
    <row r="19" spans="2:5" ht="15.75" x14ac:dyDescent="0.25">
      <c r="B19" s="92" t="s">
        <v>115</v>
      </c>
      <c r="C19" s="93" t="s">
        <v>116</v>
      </c>
      <c r="D19" s="40">
        <v>55630</v>
      </c>
      <c r="E19" s="94">
        <f t="shared" si="0"/>
        <v>6.6824677057105127E-3</v>
      </c>
    </row>
    <row r="20" spans="2:5" ht="15.75" x14ac:dyDescent="0.25">
      <c r="B20" s="92" t="s">
        <v>117</v>
      </c>
      <c r="C20" s="93" t="s">
        <v>118</v>
      </c>
      <c r="D20" s="40">
        <v>66816</v>
      </c>
      <c r="E20" s="94">
        <f t="shared" si="0"/>
        <v>8.0261686540491397E-3</v>
      </c>
    </row>
    <row r="21" spans="2:5" ht="15.75" x14ac:dyDescent="0.25">
      <c r="B21" s="92" t="s">
        <v>119</v>
      </c>
      <c r="C21" s="93" t="s">
        <v>120</v>
      </c>
      <c r="D21" s="40">
        <v>130851</v>
      </c>
      <c r="E21" s="94">
        <f t="shared" si="0"/>
        <v>1.5718273984539392E-2</v>
      </c>
    </row>
    <row r="22" spans="2:5" ht="15.75" x14ac:dyDescent="0.25">
      <c r="B22" s="92" t="s">
        <v>121</v>
      </c>
      <c r="C22" s="93" t="s">
        <v>122</v>
      </c>
      <c r="D22" s="40">
        <v>122097</v>
      </c>
      <c r="E22" s="94">
        <f t="shared" si="0"/>
        <v>1.4666713274566538E-2</v>
      </c>
    </row>
    <row r="23" spans="2:5" ht="15.75" x14ac:dyDescent="0.25">
      <c r="B23" s="92" t="s">
        <v>123</v>
      </c>
      <c r="C23" s="93" t="s">
        <v>124</v>
      </c>
      <c r="D23" s="40">
        <v>68066</v>
      </c>
      <c r="E23" s="94">
        <f t="shared" si="0"/>
        <v>8.1763229706433901E-3</v>
      </c>
    </row>
    <row r="24" spans="2:5" ht="15.75" x14ac:dyDescent="0.25">
      <c r="B24" s="92" t="s">
        <v>125</v>
      </c>
      <c r="C24" s="93" t="s">
        <v>126</v>
      </c>
      <c r="D24" s="40">
        <v>103163</v>
      </c>
      <c r="E24" s="94">
        <f t="shared" si="0"/>
        <v>1.2392295810250109E-2</v>
      </c>
    </row>
    <row r="25" spans="2:5" ht="15.75" x14ac:dyDescent="0.25">
      <c r="B25" s="92" t="s">
        <v>127</v>
      </c>
      <c r="C25" s="93" t="s">
        <v>128</v>
      </c>
      <c r="D25" s="40">
        <v>103154</v>
      </c>
      <c r="E25" s="94">
        <f t="shared" si="0"/>
        <v>1.2391214699170632E-2</v>
      </c>
    </row>
    <row r="26" spans="2:5" ht="15.75" x14ac:dyDescent="0.25">
      <c r="B26" s="92" t="s">
        <v>129</v>
      </c>
      <c r="C26" s="93" t="s">
        <v>130</v>
      </c>
      <c r="D26" s="40">
        <v>32324</v>
      </c>
      <c r="E26" s="94">
        <f t="shared" si="0"/>
        <v>3.8828705036740357E-3</v>
      </c>
    </row>
    <row r="27" spans="2:5" ht="15.75" x14ac:dyDescent="0.25">
      <c r="B27" s="92" t="s">
        <v>131</v>
      </c>
      <c r="C27" s="93" t="s">
        <v>132</v>
      </c>
      <c r="D27" s="40">
        <v>211166</v>
      </c>
      <c r="E27" s="94">
        <f t="shared" si="0"/>
        <v>2.5365989134353159E-2</v>
      </c>
    </row>
    <row r="28" spans="2:5" ht="15.75" x14ac:dyDescent="0.25">
      <c r="B28" s="92" t="s">
        <v>133</v>
      </c>
      <c r="C28" s="93" t="s">
        <v>134</v>
      </c>
      <c r="D28" s="40">
        <v>23459</v>
      </c>
      <c r="E28" s="94">
        <f t="shared" si="0"/>
        <v>2.817976090387613E-3</v>
      </c>
    </row>
    <row r="29" spans="2:5" ht="15.75" x14ac:dyDescent="0.25">
      <c r="B29" s="92" t="s">
        <v>135</v>
      </c>
      <c r="C29" s="93" t="s">
        <v>136</v>
      </c>
      <c r="D29" s="40">
        <v>141001</v>
      </c>
      <c r="E29" s="94">
        <f t="shared" si="0"/>
        <v>1.6937527035284703E-2</v>
      </c>
    </row>
    <row r="30" spans="2:5" x14ac:dyDescent="0.25">
      <c r="B30" s="92" t="s">
        <v>137</v>
      </c>
      <c r="C30" s="93" t="s">
        <v>138</v>
      </c>
      <c r="D30" s="40">
        <v>41804</v>
      </c>
      <c r="E30" s="94">
        <f t="shared" si="0"/>
        <v>5.02164084072483E-3</v>
      </c>
    </row>
    <row r="31" spans="2:5" ht="15.75" x14ac:dyDescent="0.25">
      <c r="B31" s="92" t="s">
        <v>139</v>
      </c>
      <c r="C31" s="93" t="s">
        <v>140</v>
      </c>
      <c r="D31" s="40">
        <v>167392</v>
      </c>
      <c r="E31" s="94">
        <f t="shared" si="0"/>
        <v>2.010770509067579E-2</v>
      </c>
    </row>
    <row r="32" spans="2:5" ht="15.75" x14ac:dyDescent="0.25">
      <c r="B32" s="92" t="s">
        <v>141</v>
      </c>
      <c r="C32" s="93" t="s">
        <v>142</v>
      </c>
      <c r="D32" s="40">
        <v>108745</v>
      </c>
      <c r="E32" s="94">
        <f t="shared" si="0"/>
        <v>1.3062824926433394E-2</v>
      </c>
    </row>
    <row r="33" spans="2:13" ht="15.75" x14ac:dyDescent="0.25">
      <c r="B33" s="92" t="s">
        <v>143</v>
      </c>
      <c r="C33" s="93" t="s">
        <v>144</v>
      </c>
      <c r="D33" s="40">
        <v>79106</v>
      </c>
      <c r="E33" s="94">
        <f t="shared" si="0"/>
        <v>9.5024858948038072E-3</v>
      </c>
    </row>
    <row r="34" spans="2:13" ht="15.75" x14ac:dyDescent="0.25">
      <c r="B34" s="92" t="s">
        <v>145</v>
      </c>
      <c r="C34" s="93" t="s">
        <v>146</v>
      </c>
      <c r="D34" s="40">
        <v>166589</v>
      </c>
      <c r="E34" s="94">
        <f t="shared" si="0"/>
        <v>2.0011245957695642E-2</v>
      </c>
    </row>
    <row r="35" spans="2:13" ht="15.75" x14ac:dyDescent="0.25">
      <c r="B35" s="92" t="s">
        <v>147</v>
      </c>
      <c r="C35" s="93" t="s">
        <v>148</v>
      </c>
      <c r="D35" s="40">
        <v>126867</v>
      </c>
      <c r="E35" s="94">
        <f t="shared" si="0"/>
        <v>1.5239702146690197E-2</v>
      </c>
    </row>
    <row r="36" spans="2:13" ht="15.75" x14ac:dyDescent="0.25">
      <c r="B36" s="92" t="s">
        <v>149</v>
      </c>
      <c r="C36" s="93" t="s">
        <v>150</v>
      </c>
      <c r="D36" s="40">
        <v>72022</v>
      </c>
      <c r="E36" s="94">
        <f t="shared" si="0"/>
        <v>8.6515313518008737E-3</v>
      </c>
    </row>
    <row r="37" spans="2:13" ht="15.75" x14ac:dyDescent="0.25">
      <c r="B37" s="92" t="s">
        <v>151</v>
      </c>
      <c r="C37" s="93" t="s">
        <v>152</v>
      </c>
      <c r="D37" s="40">
        <v>189247</v>
      </c>
      <c r="E37" s="94">
        <f t="shared" si="0"/>
        <v>2.2733003162009661E-2</v>
      </c>
    </row>
    <row r="38" spans="2:13" ht="15.75" x14ac:dyDescent="0.25">
      <c r="B38" s="92" t="s">
        <v>153</v>
      </c>
      <c r="C38" s="93" t="s">
        <v>154</v>
      </c>
      <c r="D38" s="40">
        <v>187318</v>
      </c>
      <c r="E38" s="94">
        <f t="shared" si="0"/>
        <v>2.2501285020641415E-2</v>
      </c>
    </row>
    <row r="39" spans="2:13" ht="15.75" x14ac:dyDescent="0.25">
      <c r="B39" s="92" t="s">
        <v>155</v>
      </c>
      <c r="C39" s="93" t="s">
        <v>156</v>
      </c>
      <c r="D39" s="40">
        <v>39807</v>
      </c>
      <c r="E39" s="94">
        <f t="shared" si="0"/>
        <v>4.7817543045338556E-3</v>
      </c>
    </row>
    <row r="40" spans="2:13" ht="15.75" x14ac:dyDescent="0.25">
      <c r="B40" s="92" t="s">
        <v>157</v>
      </c>
      <c r="C40" s="93" t="s">
        <v>158</v>
      </c>
      <c r="D40" s="40">
        <v>396444</v>
      </c>
      <c r="E40" s="94">
        <f t="shared" si="0"/>
        <v>4.7622222310312753E-2</v>
      </c>
      <c r="M40" s="20"/>
    </row>
    <row r="41" spans="2:13" ht="15.75" x14ac:dyDescent="0.25">
      <c r="B41" s="92" t="s">
        <v>159</v>
      </c>
      <c r="C41" s="93" t="s">
        <v>160</v>
      </c>
      <c r="D41" s="40">
        <v>61535</v>
      </c>
      <c r="E41" s="94">
        <f t="shared" si="0"/>
        <v>7.391796697301751E-3</v>
      </c>
    </row>
    <row r="42" spans="2:13" ht="15.75" x14ac:dyDescent="0.25">
      <c r="B42" s="92" t="s">
        <v>161</v>
      </c>
      <c r="C42" s="93" t="s">
        <v>162</v>
      </c>
      <c r="D42" s="40">
        <v>91337</v>
      </c>
      <c r="E42" s="94">
        <f t="shared" si="0"/>
        <v>1.0971715851815228E-2</v>
      </c>
    </row>
    <row r="43" spans="2:13" ht="15.75" x14ac:dyDescent="0.25">
      <c r="B43" s="92" t="s">
        <v>163</v>
      </c>
      <c r="C43" s="93" t="s">
        <v>164</v>
      </c>
      <c r="D43" s="40">
        <v>109348</v>
      </c>
      <c r="E43" s="94">
        <f t="shared" si="0"/>
        <v>1.3135259368758461E-2</v>
      </c>
    </row>
    <row r="44" spans="2:13" ht="15.75" x14ac:dyDescent="0.25">
      <c r="B44" s="92" t="s">
        <v>165</v>
      </c>
      <c r="C44" s="93" t="s">
        <v>166</v>
      </c>
      <c r="D44" s="40">
        <v>90662</v>
      </c>
      <c r="E44" s="94">
        <f t="shared" si="0"/>
        <v>1.0890632520854333E-2</v>
      </c>
    </row>
    <row r="45" spans="2:13" ht="15.75" x14ac:dyDescent="0.25">
      <c r="B45" s="92" t="s">
        <v>167</v>
      </c>
      <c r="C45" s="93" t="s">
        <v>168</v>
      </c>
      <c r="D45" s="40">
        <v>41331</v>
      </c>
      <c r="E45" s="94">
        <f t="shared" si="0"/>
        <v>4.9648224473255653E-3</v>
      </c>
    </row>
    <row r="46" spans="2:13" ht="15.75" x14ac:dyDescent="0.25">
      <c r="B46" s="92" t="s">
        <v>169</v>
      </c>
      <c r="C46" s="93" t="s">
        <v>170</v>
      </c>
      <c r="D46" s="40">
        <v>2846275</v>
      </c>
      <c r="E46" s="94">
        <f t="shared" si="0"/>
        <v>0.34190438197143969</v>
      </c>
    </row>
    <row r="47" spans="2:13" ht="15.75" x14ac:dyDescent="0.25">
      <c r="B47" s="92" t="s">
        <v>171</v>
      </c>
      <c r="C47" s="93" t="s">
        <v>172</v>
      </c>
      <c r="D47" s="40">
        <v>993675</v>
      </c>
      <c r="E47" s="94">
        <f t="shared" si="0"/>
        <v>0.11936367243343329</v>
      </c>
    </row>
    <row r="48" spans="2:13" ht="16.5" thickBot="1" x14ac:dyDescent="0.3">
      <c r="B48" s="89" t="s">
        <v>173</v>
      </c>
      <c r="C48" s="90" t="s">
        <v>80</v>
      </c>
      <c r="D48" s="36">
        <f>SUM(D5:D47)</f>
        <v>8324769</v>
      </c>
      <c r="E48" s="91">
        <f t="shared" si="0"/>
        <v>1</v>
      </c>
    </row>
    <row r="49" spans="4:4" x14ac:dyDescent="0.2">
      <c r="D49" s="25"/>
    </row>
  </sheetData>
  <mergeCells count="3">
    <mergeCell ref="B3:C3"/>
    <mergeCell ref="D3:E3"/>
    <mergeCell ref="B2:E2"/>
  </mergeCells>
  <phoneticPr fontId="6" type="noConversion"/>
  <printOptions horizontalCentered="1" verticalCentered="1"/>
  <pageMargins left="0.27559055118110237" right="0.27559055118110237" top="0.27559055118110237" bottom="0.55118110236220474" header="0.19685039370078741" footer="0.15748031496062992"/>
  <pageSetup scale="83"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53"/>
  <sheetViews>
    <sheetView workbookViewId="0">
      <selection activeCell="H11" sqref="H11"/>
    </sheetView>
  </sheetViews>
  <sheetFormatPr defaultRowHeight="15" x14ac:dyDescent="0.2"/>
  <cols>
    <col min="2" max="2" width="8.140625" customWidth="1"/>
    <col min="3" max="3" width="19.28515625" customWidth="1"/>
    <col min="4" max="4" width="32.42578125" customWidth="1"/>
    <col min="5" max="16384" width="9.140625" style="8"/>
  </cols>
  <sheetData>
    <row r="1" spans="2:4" ht="15.75" thickBot="1" x14ac:dyDescent="0.25"/>
    <row r="2" spans="2:4" ht="54.75" customHeight="1" x14ac:dyDescent="0.2">
      <c r="B2" s="145" t="s">
        <v>276</v>
      </c>
      <c r="C2" s="146"/>
      <c r="D2" s="147"/>
    </row>
    <row r="3" spans="2:4" ht="65.25" customHeight="1" x14ac:dyDescent="0.2">
      <c r="B3" s="143" t="s">
        <v>81</v>
      </c>
      <c r="C3" s="144"/>
      <c r="D3" s="95" t="s">
        <v>218</v>
      </c>
    </row>
    <row r="4" spans="2:4" x14ac:dyDescent="0.2">
      <c r="B4" s="86" t="s">
        <v>83</v>
      </c>
      <c r="C4" s="87" t="s">
        <v>60</v>
      </c>
      <c r="D4" s="96"/>
    </row>
    <row r="5" spans="2:4" ht="15.75" x14ac:dyDescent="0.25">
      <c r="B5" s="97"/>
      <c r="C5" s="93" t="s">
        <v>61</v>
      </c>
      <c r="D5" s="98">
        <v>47754</v>
      </c>
    </row>
    <row r="6" spans="2:4" ht="15.75" x14ac:dyDescent="0.25">
      <c r="B6" s="99" t="s">
        <v>88</v>
      </c>
      <c r="C6" s="93" t="s">
        <v>89</v>
      </c>
      <c r="D6" s="98">
        <v>83553</v>
      </c>
    </row>
    <row r="7" spans="2:4" ht="15.75" x14ac:dyDescent="0.25">
      <c r="B7" s="99" t="s">
        <v>90</v>
      </c>
      <c r="C7" s="93" t="s">
        <v>91</v>
      </c>
      <c r="D7" s="98">
        <v>103334</v>
      </c>
    </row>
    <row r="8" spans="2:4" ht="15.75" x14ac:dyDescent="0.25">
      <c r="B8" s="99" t="s">
        <v>92</v>
      </c>
      <c r="C8" s="93" t="s">
        <v>93</v>
      </c>
      <c r="D8" s="98">
        <v>157180</v>
      </c>
    </row>
    <row r="9" spans="2:4" ht="15.75" x14ac:dyDescent="0.25">
      <c r="B9" s="99" t="s">
        <v>94</v>
      </c>
      <c r="C9" s="93" t="s">
        <v>95</v>
      </c>
      <c r="D9" s="98">
        <v>104439</v>
      </c>
    </row>
    <row r="10" spans="2:4" ht="15.75" x14ac:dyDescent="0.25">
      <c r="B10" s="99" t="s">
        <v>96</v>
      </c>
      <c r="C10" s="93" t="s">
        <v>97</v>
      </c>
      <c r="D10" s="98">
        <v>144032</v>
      </c>
    </row>
    <row r="11" spans="2:4" ht="15.75" x14ac:dyDescent="0.25">
      <c r="B11" s="99" t="s">
        <v>98</v>
      </c>
      <c r="C11" s="93" t="s">
        <v>99</v>
      </c>
      <c r="D11" s="98">
        <v>56816</v>
      </c>
    </row>
    <row r="12" spans="2:4" ht="15.75" x14ac:dyDescent="0.25">
      <c r="B12" s="99" t="s">
        <v>100</v>
      </c>
      <c r="C12" s="93" t="s">
        <v>101</v>
      </c>
      <c r="D12" s="98">
        <v>55653</v>
      </c>
    </row>
    <row r="13" spans="2:4" ht="15.75" x14ac:dyDescent="0.25">
      <c r="B13" s="99" t="s">
        <v>102</v>
      </c>
      <c r="C13" s="93" t="s">
        <v>103</v>
      </c>
      <c r="D13" s="98">
        <v>150852</v>
      </c>
    </row>
    <row r="14" spans="2:4" ht="15.75" x14ac:dyDescent="0.25">
      <c r="B14" s="99" t="s">
        <v>105</v>
      </c>
      <c r="C14" s="93" t="s">
        <v>106</v>
      </c>
      <c r="D14" s="98">
        <v>57252</v>
      </c>
    </row>
    <row r="15" spans="2:4" ht="15.75" x14ac:dyDescent="0.25">
      <c r="B15" s="99" t="s">
        <v>107</v>
      </c>
      <c r="C15" s="93" t="s">
        <v>108</v>
      </c>
      <c r="D15" s="98">
        <v>79334</v>
      </c>
    </row>
    <row r="16" spans="2:4" ht="15.75" x14ac:dyDescent="0.25">
      <c r="B16" s="99" t="s">
        <v>109</v>
      </c>
      <c r="C16" s="93" t="s">
        <v>110</v>
      </c>
      <c r="D16" s="98">
        <v>46823</v>
      </c>
    </row>
    <row r="17" spans="2:4" ht="15.75" x14ac:dyDescent="0.25">
      <c r="B17" s="99" t="s">
        <v>111</v>
      </c>
      <c r="C17" s="93" t="s">
        <v>112</v>
      </c>
      <c r="D17" s="98">
        <v>206661</v>
      </c>
    </row>
    <row r="18" spans="2:4" ht="15.75" x14ac:dyDescent="0.25">
      <c r="B18" s="99" t="s">
        <v>113</v>
      </c>
      <c r="C18" s="93" t="s">
        <v>114</v>
      </c>
      <c r="D18" s="98">
        <v>153213</v>
      </c>
    </row>
    <row r="19" spans="2:4" ht="15.75" x14ac:dyDescent="0.25">
      <c r="B19" s="99" t="s">
        <v>115</v>
      </c>
      <c r="C19" s="93" t="s">
        <v>116</v>
      </c>
      <c r="D19" s="98">
        <v>44335</v>
      </c>
    </row>
    <row r="20" spans="2:4" ht="15.75" x14ac:dyDescent="0.25">
      <c r="B20" s="99" t="s">
        <v>117</v>
      </c>
      <c r="C20" s="93" t="s">
        <v>118</v>
      </c>
      <c r="D20" s="98">
        <v>102409</v>
      </c>
    </row>
    <row r="21" spans="2:4" ht="15.75" x14ac:dyDescent="0.25">
      <c r="B21" s="99" t="s">
        <v>119</v>
      </c>
      <c r="C21" s="93" t="s">
        <v>120</v>
      </c>
      <c r="D21" s="98">
        <v>120285</v>
      </c>
    </row>
    <row r="22" spans="2:4" ht="15.75" x14ac:dyDescent="0.25">
      <c r="B22" s="99" t="s">
        <v>121</v>
      </c>
      <c r="C22" s="93" t="s">
        <v>122</v>
      </c>
      <c r="D22" s="98">
        <v>95350</v>
      </c>
    </row>
    <row r="23" spans="2:4" ht="15.75" x14ac:dyDescent="0.25">
      <c r="B23" s="99" t="s">
        <v>123</v>
      </c>
      <c r="C23" s="93" t="s">
        <v>124</v>
      </c>
      <c r="D23" s="98">
        <v>72182</v>
      </c>
    </row>
    <row r="24" spans="2:4" ht="15.75" x14ac:dyDescent="0.25">
      <c r="B24" s="99" t="s">
        <v>125</v>
      </c>
      <c r="C24" s="93" t="s">
        <v>126</v>
      </c>
      <c r="D24" s="98">
        <v>65466</v>
      </c>
    </row>
    <row r="25" spans="2:4" ht="15.75" x14ac:dyDescent="0.25">
      <c r="B25" s="99" t="s">
        <v>127</v>
      </c>
      <c r="C25" s="93" t="s">
        <v>128</v>
      </c>
      <c r="D25" s="98">
        <v>85636</v>
      </c>
    </row>
    <row r="26" spans="2:4" ht="15.75" x14ac:dyDescent="0.25">
      <c r="B26" s="99" t="s">
        <v>129</v>
      </c>
      <c r="C26" s="93" t="s">
        <v>130</v>
      </c>
      <c r="D26" s="98">
        <v>51499</v>
      </c>
    </row>
    <row r="27" spans="2:4" ht="15.75" x14ac:dyDescent="0.25">
      <c r="B27" s="99" t="s">
        <v>131</v>
      </c>
      <c r="C27" s="93" t="s">
        <v>132</v>
      </c>
      <c r="D27" s="98">
        <v>164816</v>
      </c>
    </row>
    <row r="28" spans="2:4" ht="15.75" x14ac:dyDescent="0.25">
      <c r="B28" s="99" t="s">
        <v>133</v>
      </c>
      <c r="C28" s="93" t="s">
        <v>134</v>
      </c>
      <c r="D28" s="98">
        <v>52432</v>
      </c>
    </row>
    <row r="29" spans="2:4" ht="15.75" x14ac:dyDescent="0.25">
      <c r="B29" s="99" t="s">
        <v>135</v>
      </c>
      <c r="C29" s="93" t="s">
        <v>136</v>
      </c>
      <c r="D29" s="98">
        <v>95278</v>
      </c>
    </row>
    <row r="30" spans="2:4" ht="15.75" x14ac:dyDescent="0.25">
      <c r="B30" s="99" t="s">
        <v>137</v>
      </c>
      <c r="C30" s="93" t="s">
        <v>138</v>
      </c>
      <c r="D30" s="98">
        <v>39873</v>
      </c>
    </row>
    <row r="31" spans="2:4" x14ac:dyDescent="0.25">
      <c r="B31" s="99" t="s">
        <v>139</v>
      </c>
      <c r="C31" s="93" t="s">
        <v>140</v>
      </c>
      <c r="D31" s="98">
        <v>119919</v>
      </c>
    </row>
    <row r="32" spans="2:4" ht="15.75" x14ac:dyDescent="0.25">
      <c r="B32" s="99" t="s">
        <v>141</v>
      </c>
      <c r="C32" s="93" t="s">
        <v>142</v>
      </c>
      <c r="D32" s="98">
        <v>77302</v>
      </c>
    </row>
    <row r="33" spans="2:12" ht="15.75" x14ac:dyDescent="0.25">
      <c r="B33" s="99" t="s">
        <v>143</v>
      </c>
      <c r="C33" s="93" t="s">
        <v>144</v>
      </c>
      <c r="D33" s="98">
        <v>73819</v>
      </c>
    </row>
    <row r="34" spans="2:12" ht="15.75" x14ac:dyDescent="0.25">
      <c r="B34" s="99" t="s">
        <v>145</v>
      </c>
      <c r="C34" s="93" t="s">
        <v>146</v>
      </c>
      <c r="D34" s="98">
        <v>186655</v>
      </c>
    </row>
    <row r="35" spans="2:12" ht="15.75" x14ac:dyDescent="0.25">
      <c r="B35" s="99" t="s">
        <v>147</v>
      </c>
      <c r="C35" s="93" t="s">
        <v>148</v>
      </c>
      <c r="D35" s="98">
        <v>69307</v>
      </c>
    </row>
    <row r="36" spans="2:12" ht="15.75" x14ac:dyDescent="0.25">
      <c r="B36" s="99" t="s">
        <v>149</v>
      </c>
      <c r="C36" s="93" t="s">
        <v>150</v>
      </c>
      <c r="D36" s="98">
        <v>48769</v>
      </c>
    </row>
    <row r="37" spans="2:12" ht="15.75" x14ac:dyDescent="0.25">
      <c r="B37" s="99" t="s">
        <v>151</v>
      </c>
      <c r="C37" s="93" t="s">
        <v>152</v>
      </c>
      <c r="D37" s="98">
        <v>110898</v>
      </c>
    </row>
    <row r="38" spans="2:12" ht="15.75" x14ac:dyDescent="0.25">
      <c r="B38" s="99" t="s">
        <v>153</v>
      </c>
      <c r="C38" s="93" t="s">
        <v>154</v>
      </c>
      <c r="D38" s="98">
        <v>103564</v>
      </c>
    </row>
    <row r="39" spans="2:12" ht="15.75" x14ac:dyDescent="0.25">
      <c r="B39" s="99" t="s">
        <v>155</v>
      </c>
      <c r="C39" s="93" t="s">
        <v>156</v>
      </c>
      <c r="D39" s="98">
        <v>58381</v>
      </c>
    </row>
    <row r="40" spans="2:12" ht="15.75" x14ac:dyDescent="0.25">
      <c r="B40" s="99" t="s">
        <v>157</v>
      </c>
      <c r="C40" s="93" t="s">
        <v>158</v>
      </c>
      <c r="D40" s="98">
        <v>193208</v>
      </c>
    </row>
    <row r="41" spans="2:12" ht="15.75" x14ac:dyDescent="0.25">
      <c r="B41" s="99" t="s">
        <v>159</v>
      </c>
      <c r="C41" s="93" t="s">
        <v>160</v>
      </c>
      <c r="D41" s="98">
        <v>38873</v>
      </c>
    </row>
    <row r="42" spans="2:12" ht="15.75" x14ac:dyDescent="0.25">
      <c r="B42" s="99" t="s">
        <v>161</v>
      </c>
      <c r="C42" s="93" t="s">
        <v>162</v>
      </c>
      <c r="D42" s="98">
        <v>56121</v>
      </c>
    </row>
    <row r="43" spans="2:12" ht="15.75" x14ac:dyDescent="0.25">
      <c r="B43" s="99" t="s">
        <v>163</v>
      </c>
      <c r="C43" s="93" t="s">
        <v>164</v>
      </c>
      <c r="D43" s="98">
        <v>75427</v>
      </c>
    </row>
    <row r="44" spans="2:12" ht="15.75" x14ac:dyDescent="0.25">
      <c r="B44" s="99" t="s">
        <v>165</v>
      </c>
      <c r="C44" s="93" t="s">
        <v>166</v>
      </c>
      <c r="D44" s="98">
        <v>50613</v>
      </c>
      <c r="L44" s="20"/>
    </row>
    <row r="45" spans="2:12" ht="15.75" x14ac:dyDescent="0.25">
      <c r="B45" s="99" t="s">
        <v>167</v>
      </c>
      <c r="C45" s="93" t="s">
        <v>168</v>
      </c>
      <c r="D45" s="98">
        <v>56928</v>
      </c>
    </row>
    <row r="46" spans="2:12" ht="15.75" x14ac:dyDescent="0.25">
      <c r="B46" s="99" t="s">
        <v>169</v>
      </c>
      <c r="C46" s="93" t="s">
        <v>170</v>
      </c>
      <c r="D46" s="98">
        <v>73136</v>
      </c>
    </row>
    <row r="47" spans="2:12" ht="15.75" x14ac:dyDescent="0.25">
      <c r="B47" s="99">
        <v>421</v>
      </c>
      <c r="C47" s="93" t="s">
        <v>170</v>
      </c>
      <c r="D47" s="98">
        <v>99843</v>
      </c>
    </row>
    <row r="48" spans="2:12" ht="15.75" x14ac:dyDescent="0.25">
      <c r="B48" s="99">
        <v>431</v>
      </c>
      <c r="C48" s="93" t="s">
        <v>170</v>
      </c>
      <c r="D48" s="98">
        <v>134398</v>
      </c>
    </row>
    <row r="49" spans="2:4" ht="15.75" x14ac:dyDescent="0.25">
      <c r="B49" s="99">
        <v>441</v>
      </c>
      <c r="C49" s="93" t="s">
        <v>170</v>
      </c>
      <c r="D49" s="98">
        <v>102408</v>
      </c>
    </row>
    <row r="50" spans="2:4" ht="15.75" x14ac:dyDescent="0.25">
      <c r="B50" s="99">
        <v>451</v>
      </c>
      <c r="C50" s="93" t="s">
        <v>170</v>
      </c>
      <c r="D50" s="98">
        <v>81578</v>
      </c>
    </row>
    <row r="51" spans="2:4" ht="15.75" x14ac:dyDescent="0.25">
      <c r="B51" s="99">
        <v>461</v>
      </c>
      <c r="C51" s="93" t="s">
        <v>170</v>
      </c>
      <c r="D51" s="98">
        <v>123781</v>
      </c>
    </row>
    <row r="52" spans="2:4" ht="15.75" x14ac:dyDescent="0.25">
      <c r="B52" s="99" t="s">
        <v>171</v>
      </c>
      <c r="C52" s="93" t="s">
        <v>172</v>
      </c>
      <c r="D52" s="98">
        <v>173461</v>
      </c>
    </row>
    <row r="53" spans="2:4" ht="16.5" thickBot="1" x14ac:dyDescent="0.3">
      <c r="B53" s="100" t="s">
        <v>173</v>
      </c>
      <c r="C53" s="101" t="s">
        <v>80</v>
      </c>
      <c r="D53" s="102">
        <f>SUM(D5:D52)</f>
        <v>4544846</v>
      </c>
    </row>
  </sheetData>
  <mergeCells count="2">
    <mergeCell ref="B3:C3"/>
    <mergeCell ref="B2:D2"/>
  </mergeCells>
  <phoneticPr fontId="6" type="noConversion"/>
  <printOptions horizontalCentered="1" verticalCentered="1"/>
  <pageMargins left="0.27559055118110237" right="0.27559055118110237" top="0.27559055118110237" bottom="0.55118110236220474" header="0.19685039370078741" footer="0.15748031496062992"/>
  <pageSetup scale="7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C17"/>
  <sheetViews>
    <sheetView workbookViewId="0">
      <selection activeCell="H18" sqref="H18"/>
    </sheetView>
  </sheetViews>
  <sheetFormatPr defaultRowHeight="12.75" x14ac:dyDescent="0.2"/>
  <cols>
    <col min="1" max="1" width="12.140625" customWidth="1"/>
    <col min="2" max="2" width="29.28515625" customWidth="1"/>
    <col min="3" max="3" width="33.28515625" customWidth="1"/>
  </cols>
  <sheetData>
    <row r="1" spans="2:3" ht="16.5" thickBot="1" x14ac:dyDescent="0.3">
      <c r="B1" s="139"/>
      <c r="C1" s="139"/>
    </row>
    <row r="2" spans="2:3" ht="42" customHeight="1" x14ac:dyDescent="0.2">
      <c r="B2" s="140" t="s">
        <v>277</v>
      </c>
      <c r="C2" s="142"/>
    </row>
    <row r="3" spans="2:3" x14ac:dyDescent="0.2">
      <c r="B3" s="86" t="s">
        <v>31</v>
      </c>
      <c r="C3" s="96" t="s">
        <v>82</v>
      </c>
    </row>
    <row r="4" spans="2:3" ht="15" x14ac:dyDescent="0.25">
      <c r="B4" s="103" t="s">
        <v>30</v>
      </c>
      <c r="C4" s="41">
        <v>75607</v>
      </c>
    </row>
    <row r="5" spans="2:3" ht="15" x14ac:dyDescent="0.25">
      <c r="B5" s="103" t="s">
        <v>57</v>
      </c>
      <c r="C5" s="41">
        <v>75455</v>
      </c>
    </row>
    <row r="6" spans="2:3" ht="15" x14ac:dyDescent="0.25">
      <c r="B6" s="103" t="s">
        <v>67</v>
      </c>
      <c r="C6" s="41">
        <v>75359</v>
      </c>
    </row>
    <row r="7" spans="2:3" ht="15" x14ac:dyDescent="0.25">
      <c r="B7" s="103" t="s">
        <v>35</v>
      </c>
      <c r="C7" s="41">
        <v>75221</v>
      </c>
    </row>
    <row r="8" spans="2:3" ht="15" x14ac:dyDescent="0.25">
      <c r="B8" s="103" t="s">
        <v>40</v>
      </c>
      <c r="C8" s="41">
        <v>74976</v>
      </c>
    </row>
    <row r="9" spans="2:3" ht="15" x14ac:dyDescent="0.25">
      <c r="B9" s="103" t="s">
        <v>44</v>
      </c>
      <c r="C9" s="41">
        <v>74830</v>
      </c>
    </row>
    <row r="10" spans="2:3" ht="15" x14ac:dyDescent="0.25">
      <c r="B10" s="103" t="s">
        <v>48</v>
      </c>
      <c r="C10" s="41">
        <v>74688</v>
      </c>
    </row>
    <row r="11" spans="2:3" ht="15" x14ac:dyDescent="0.25">
      <c r="B11" s="103" t="s">
        <v>52</v>
      </c>
      <c r="C11" s="41">
        <v>74556</v>
      </c>
    </row>
    <row r="12" spans="2:3" ht="15" x14ac:dyDescent="0.25">
      <c r="B12" s="103" t="s">
        <v>56</v>
      </c>
      <c r="C12" s="41">
        <v>74430</v>
      </c>
    </row>
    <row r="13" spans="2:3" ht="15" x14ac:dyDescent="0.25">
      <c r="B13" s="103" t="s">
        <v>195</v>
      </c>
      <c r="C13" s="41">
        <v>74268</v>
      </c>
    </row>
    <row r="14" spans="2:3" ht="15" x14ac:dyDescent="0.25">
      <c r="B14" s="103" t="s">
        <v>199</v>
      </c>
      <c r="C14" s="41">
        <v>74138</v>
      </c>
    </row>
    <row r="15" spans="2:3" ht="15" x14ac:dyDescent="0.25">
      <c r="B15" s="103" t="s">
        <v>203</v>
      </c>
      <c r="C15" s="41">
        <v>74095</v>
      </c>
    </row>
    <row r="16" spans="2:3" ht="15" x14ac:dyDescent="0.25">
      <c r="B16" s="103" t="s">
        <v>207</v>
      </c>
      <c r="C16" s="41">
        <v>73257</v>
      </c>
    </row>
    <row r="17" spans="2:3" ht="15.75" thickBot="1" x14ac:dyDescent="0.3">
      <c r="B17" s="104" t="s">
        <v>219</v>
      </c>
      <c r="C17" s="78">
        <v>73277</v>
      </c>
    </row>
  </sheetData>
  <mergeCells count="2">
    <mergeCell ref="B1:C1"/>
    <mergeCell ref="B2:C2"/>
  </mergeCells>
  <phoneticPr fontId="15"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H15"/>
  <sheetViews>
    <sheetView zoomScaleNormal="100" workbookViewId="0">
      <selection activeCell="F27" sqref="F27"/>
    </sheetView>
  </sheetViews>
  <sheetFormatPr defaultColWidth="11.42578125" defaultRowHeight="12.75" x14ac:dyDescent="0.2"/>
  <cols>
    <col min="2" max="2" width="5.5703125" customWidth="1"/>
    <col min="3" max="3" width="19.28515625" style="7" customWidth="1"/>
    <col min="4" max="4" width="24" customWidth="1"/>
    <col min="5" max="6" width="13.85546875" bestFit="1" customWidth="1"/>
  </cols>
  <sheetData>
    <row r="1" spans="2:8" ht="13.5" thickBot="1" x14ac:dyDescent="0.25"/>
    <row r="2" spans="2:8" ht="54" customHeight="1" x14ac:dyDescent="0.2">
      <c r="B2" s="110" t="s">
        <v>278</v>
      </c>
      <c r="C2" s="111"/>
      <c r="D2" s="111"/>
      <c r="E2" s="111"/>
      <c r="F2" s="112"/>
    </row>
    <row r="3" spans="2:8" ht="23.25" customHeight="1" x14ac:dyDescent="0.2">
      <c r="B3" s="108" t="s">
        <v>79</v>
      </c>
      <c r="C3" s="109" t="s">
        <v>9</v>
      </c>
      <c r="D3" s="109" t="s">
        <v>174</v>
      </c>
      <c r="E3" s="109" t="s">
        <v>176</v>
      </c>
      <c r="F3" s="117"/>
    </row>
    <row r="4" spans="2:8" x14ac:dyDescent="0.2">
      <c r="B4" s="108"/>
      <c r="C4" s="109"/>
      <c r="D4" s="109"/>
      <c r="E4" s="33" t="s">
        <v>15</v>
      </c>
      <c r="F4" s="44" t="s">
        <v>16</v>
      </c>
    </row>
    <row r="5" spans="2:8" ht="15" x14ac:dyDescent="0.25">
      <c r="B5" s="38">
        <f>k_total_tec_0225!B6</f>
        <v>1</v>
      </c>
      <c r="C5" s="39" t="str">
        <f>k_total_tec_0225!C6</f>
        <v>METROPOLITAN LIFE</v>
      </c>
      <c r="D5" s="40">
        <f t="shared" ref="D5:D11" si="0">E5+F5</f>
        <v>1150126</v>
      </c>
      <c r="E5" s="40">
        <v>549384</v>
      </c>
      <c r="F5" s="41">
        <v>600742</v>
      </c>
      <c r="G5" s="4"/>
      <c r="H5" s="4"/>
    </row>
    <row r="6" spans="2:8" ht="15" x14ac:dyDescent="0.25">
      <c r="B6" s="42">
        <f>k_total_tec_0225!B7</f>
        <v>2</v>
      </c>
      <c r="C6" s="39" t="str">
        <f>k_total_tec_0225!C7</f>
        <v>AZT VIITORUL TAU</v>
      </c>
      <c r="D6" s="40">
        <f t="shared" si="0"/>
        <v>1699079</v>
      </c>
      <c r="E6" s="40">
        <v>812592</v>
      </c>
      <c r="F6" s="41">
        <v>886487</v>
      </c>
      <c r="G6" s="4"/>
      <c r="H6" s="4"/>
    </row>
    <row r="7" spans="2:8" ht="15" x14ac:dyDescent="0.25">
      <c r="B7" s="42">
        <f>k_total_tec_0225!B8</f>
        <v>3</v>
      </c>
      <c r="C7" s="43" t="str">
        <f>k_total_tec_0225!C8</f>
        <v>BCR</v>
      </c>
      <c r="D7" s="40">
        <f t="shared" si="0"/>
        <v>804582</v>
      </c>
      <c r="E7" s="40">
        <v>379964</v>
      </c>
      <c r="F7" s="41">
        <v>424618</v>
      </c>
      <c r="G7" s="4"/>
      <c r="H7" s="4"/>
    </row>
    <row r="8" spans="2:8" ht="15" x14ac:dyDescent="0.25">
      <c r="B8" s="42">
        <f>k_total_tec_0225!B9</f>
        <v>4</v>
      </c>
      <c r="C8" s="43" t="str">
        <f>k_total_tec_0225!C9</f>
        <v>BRD</v>
      </c>
      <c r="D8" s="40">
        <f t="shared" si="0"/>
        <v>592975</v>
      </c>
      <c r="E8" s="40">
        <v>279123</v>
      </c>
      <c r="F8" s="41">
        <v>313852</v>
      </c>
      <c r="G8" s="4"/>
      <c r="H8" s="4"/>
    </row>
    <row r="9" spans="2:8" ht="15" x14ac:dyDescent="0.25">
      <c r="B9" s="42">
        <f>k_total_tec_0225!B10</f>
        <v>5</v>
      </c>
      <c r="C9" s="43" t="str">
        <f>k_total_tec_0225!C10</f>
        <v>VITAL</v>
      </c>
      <c r="D9" s="40">
        <f t="shared" si="0"/>
        <v>1060148</v>
      </c>
      <c r="E9" s="40">
        <v>498921</v>
      </c>
      <c r="F9" s="41">
        <v>561227</v>
      </c>
      <c r="G9" s="4"/>
      <c r="H9" s="4"/>
    </row>
    <row r="10" spans="2:8" ht="15" x14ac:dyDescent="0.25">
      <c r="B10" s="42">
        <f>k_total_tec_0225!B11</f>
        <v>6</v>
      </c>
      <c r="C10" s="43" t="str">
        <f>k_total_tec_0225!C11</f>
        <v>ARIPI</v>
      </c>
      <c r="D10" s="40">
        <f t="shared" si="0"/>
        <v>899444</v>
      </c>
      <c r="E10" s="40">
        <v>425410</v>
      </c>
      <c r="F10" s="41">
        <v>474034</v>
      </c>
      <c r="G10" s="4"/>
      <c r="H10" s="4"/>
    </row>
    <row r="11" spans="2:8" ht="15" x14ac:dyDescent="0.25">
      <c r="B11" s="42">
        <f>k_total_tec_0225!B12</f>
        <v>7</v>
      </c>
      <c r="C11" s="43" t="s">
        <v>66</v>
      </c>
      <c r="D11" s="40">
        <f t="shared" si="0"/>
        <v>2118415</v>
      </c>
      <c r="E11" s="40">
        <v>1048627</v>
      </c>
      <c r="F11" s="41">
        <v>1069788</v>
      </c>
      <c r="G11" s="4"/>
      <c r="H11" s="4"/>
    </row>
    <row r="12" spans="2:8" ht="15.75" thickBot="1" x14ac:dyDescent="0.3">
      <c r="B12" s="148" t="s">
        <v>80</v>
      </c>
      <c r="C12" s="149"/>
      <c r="D12" s="36">
        <f>SUM(D5:D11)</f>
        <v>8324769</v>
      </c>
      <c r="E12" s="36">
        <f>SUM(E5:E11)</f>
        <v>3994021</v>
      </c>
      <c r="F12" s="37">
        <f>SUM(F5:F11)</f>
        <v>4330748</v>
      </c>
      <c r="G12" s="4"/>
      <c r="H12" s="4"/>
    </row>
    <row r="14" spans="2:8" x14ac:dyDescent="0.2">
      <c r="B14" s="10"/>
      <c r="C14" s="11"/>
    </row>
    <row r="15" spans="2:8" x14ac:dyDescent="0.2">
      <c r="B15" s="14"/>
      <c r="C15" s="14"/>
    </row>
  </sheetData>
  <mergeCells count="6">
    <mergeCell ref="B12:C12"/>
    <mergeCell ref="D3:D4"/>
    <mergeCell ref="E3:F3"/>
    <mergeCell ref="B3:B4"/>
    <mergeCell ref="C3:C4"/>
    <mergeCell ref="B2:F2"/>
  </mergeCells>
  <phoneticPr fontId="0" type="noConversion"/>
  <printOptions horizontalCentered="1" verticalCentered="1"/>
  <pageMargins left="0.74803149606299213" right="0.74803149606299213" top="0.98425196850393704" bottom="0.98425196850393704" header="0.51181102362204722" footer="0.51181102362204722"/>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election activeCell="V26" sqref="V26"/>
    </sheetView>
  </sheetViews>
  <sheetFormatPr defaultRowHeight="12.75" x14ac:dyDescent="0.2"/>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S17"/>
  <sheetViews>
    <sheetView zoomScaleNormal="100" workbookViewId="0">
      <selection activeCell="F27" sqref="F27"/>
    </sheetView>
  </sheetViews>
  <sheetFormatPr defaultColWidth="11.42578125" defaultRowHeight="12.75" x14ac:dyDescent="0.2"/>
  <cols>
    <col min="2" max="2" width="5.7109375" customWidth="1"/>
    <col min="3" max="3" width="17.7109375" style="7" customWidth="1"/>
    <col min="4" max="4" width="17.140625" customWidth="1"/>
    <col min="5" max="5" width="9" bestFit="1" customWidth="1"/>
    <col min="6" max="7" width="9.140625" bestFit="1" customWidth="1"/>
    <col min="8" max="8" width="11.28515625" bestFit="1" customWidth="1"/>
    <col min="9" max="10" width="9" bestFit="1" customWidth="1"/>
    <col min="11" max="11" width="9.140625" bestFit="1" customWidth="1"/>
    <col min="12" max="12" width="11.28515625" bestFit="1" customWidth="1"/>
    <col min="13" max="14" width="9.85546875" bestFit="1" customWidth="1"/>
    <col min="15" max="15" width="9.140625" bestFit="1" customWidth="1"/>
    <col min="16" max="16" width="11.28515625" bestFit="1" customWidth="1"/>
    <col min="17" max="17" width="10" customWidth="1"/>
  </cols>
  <sheetData>
    <row r="1" spans="2:19" ht="13.5" thickBot="1" x14ac:dyDescent="0.25"/>
    <row r="2" spans="2:19" ht="56.25" customHeight="1" x14ac:dyDescent="0.2">
      <c r="B2" s="110" t="s">
        <v>279</v>
      </c>
      <c r="C2" s="111"/>
      <c r="D2" s="111"/>
      <c r="E2" s="111"/>
      <c r="F2" s="111"/>
      <c r="G2" s="111"/>
      <c r="H2" s="111"/>
      <c r="I2" s="111"/>
      <c r="J2" s="111"/>
      <c r="K2" s="111"/>
      <c r="L2" s="111"/>
      <c r="M2" s="111"/>
      <c r="N2" s="111"/>
      <c r="O2" s="111"/>
      <c r="P2" s="112"/>
    </row>
    <row r="3" spans="2:19" ht="23.25" customHeight="1" x14ac:dyDescent="0.2">
      <c r="B3" s="108" t="s">
        <v>79</v>
      </c>
      <c r="C3" s="109" t="s">
        <v>9</v>
      </c>
      <c r="D3" s="109" t="s">
        <v>174</v>
      </c>
      <c r="E3" s="150"/>
      <c r="F3" s="151"/>
      <c r="G3" s="151"/>
      <c r="H3" s="152"/>
      <c r="I3" s="109" t="s">
        <v>176</v>
      </c>
      <c r="J3" s="109"/>
      <c r="K3" s="109"/>
      <c r="L3" s="109"/>
      <c r="M3" s="109"/>
      <c r="N3" s="109"/>
      <c r="O3" s="109"/>
      <c r="P3" s="117"/>
    </row>
    <row r="4" spans="2:19" ht="23.25" customHeight="1" x14ac:dyDescent="0.2">
      <c r="B4" s="108"/>
      <c r="C4" s="109"/>
      <c r="D4" s="109"/>
      <c r="E4" s="109" t="s">
        <v>80</v>
      </c>
      <c r="F4" s="109"/>
      <c r="G4" s="109"/>
      <c r="H4" s="109"/>
      <c r="I4" s="109" t="s">
        <v>17</v>
      </c>
      <c r="J4" s="109"/>
      <c r="K4" s="109"/>
      <c r="L4" s="109"/>
      <c r="M4" s="109" t="s">
        <v>18</v>
      </c>
      <c r="N4" s="109"/>
      <c r="O4" s="109"/>
      <c r="P4" s="117"/>
    </row>
    <row r="5" spans="2:19" ht="47.25" customHeight="1" x14ac:dyDescent="0.2">
      <c r="B5" s="108"/>
      <c r="C5" s="109"/>
      <c r="D5" s="109"/>
      <c r="E5" s="33" t="s">
        <v>19</v>
      </c>
      <c r="F5" s="33" t="s">
        <v>20</v>
      </c>
      <c r="G5" s="33" t="s">
        <v>63</v>
      </c>
      <c r="H5" s="33" t="s">
        <v>62</v>
      </c>
      <c r="I5" s="33" t="s">
        <v>19</v>
      </c>
      <c r="J5" s="33" t="s">
        <v>20</v>
      </c>
      <c r="K5" s="33" t="s">
        <v>63</v>
      </c>
      <c r="L5" s="33" t="s">
        <v>62</v>
      </c>
      <c r="M5" s="33" t="s">
        <v>19</v>
      </c>
      <c r="N5" s="33" t="s">
        <v>20</v>
      </c>
      <c r="O5" s="33" t="s">
        <v>63</v>
      </c>
      <c r="P5" s="44" t="s">
        <v>62</v>
      </c>
    </row>
    <row r="6" spans="2:19" ht="18" hidden="1" customHeight="1" x14ac:dyDescent="0.25">
      <c r="B6" s="27"/>
      <c r="C6" s="15"/>
      <c r="D6" s="16" t="s">
        <v>21</v>
      </c>
      <c r="E6" s="16" t="s">
        <v>22</v>
      </c>
      <c r="F6" s="16" t="s">
        <v>23</v>
      </c>
      <c r="G6" s="16"/>
      <c r="H6" s="16" t="s">
        <v>24</v>
      </c>
      <c r="I6" s="16" t="s">
        <v>22</v>
      </c>
      <c r="J6" s="16" t="s">
        <v>23</v>
      </c>
      <c r="K6" s="16"/>
      <c r="L6" s="16" t="s">
        <v>24</v>
      </c>
      <c r="M6" s="16" t="s">
        <v>25</v>
      </c>
      <c r="N6" s="16" t="s">
        <v>26</v>
      </c>
      <c r="O6" s="16"/>
      <c r="P6" s="17" t="s">
        <v>27</v>
      </c>
    </row>
    <row r="7" spans="2:19" x14ac:dyDescent="0.2">
      <c r="B7" s="38">
        <f>k_total_tec_0225!B6</f>
        <v>1</v>
      </c>
      <c r="C7" s="39" t="str">
        <f>k_total_tec_0225!C6</f>
        <v>METROPOLITAN LIFE</v>
      </c>
      <c r="D7" s="79">
        <f>SUM(E7+F7+G7+H7)</f>
        <v>1150126</v>
      </c>
      <c r="E7" s="79">
        <f>I7+M7</f>
        <v>90920</v>
      </c>
      <c r="F7" s="79">
        <f>J7+N7</f>
        <v>263238</v>
      </c>
      <c r="G7" s="79">
        <f>K7+O7</f>
        <v>415864</v>
      </c>
      <c r="H7" s="79">
        <f>L7+P7</f>
        <v>380104</v>
      </c>
      <c r="I7" s="79">
        <v>43148</v>
      </c>
      <c r="J7" s="79">
        <v>122849</v>
      </c>
      <c r="K7" s="79">
        <v>193671</v>
      </c>
      <c r="L7" s="79">
        <v>189716</v>
      </c>
      <c r="M7" s="79">
        <v>47772</v>
      </c>
      <c r="N7" s="79">
        <v>140389</v>
      </c>
      <c r="O7" s="79">
        <v>222193</v>
      </c>
      <c r="P7" s="107">
        <v>190388</v>
      </c>
    </row>
    <row r="8" spans="2:19" x14ac:dyDescent="0.2">
      <c r="B8" s="42">
        <f>k_total_tec_0225!B7</f>
        <v>2</v>
      </c>
      <c r="C8" s="39" t="str">
        <f>k_total_tec_0225!C7</f>
        <v>AZT VIITORUL TAU</v>
      </c>
      <c r="D8" s="79">
        <f t="shared" ref="D8:D13" si="0">SUM(E8+F8+G8+H8)</f>
        <v>1699079</v>
      </c>
      <c r="E8" s="79">
        <f t="shared" ref="E8:E13" si="1">I8+M8</f>
        <v>90794</v>
      </c>
      <c r="F8" s="79">
        <f t="shared" ref="F8:F13" si="2">J8+N8</f>
        <v>252138</v>
      </c>
      <c r="G8" s="79">
        <f t="shared" ref="G8:G13" si="3">K8+O8</f>
        <v>597938</v>
      </c>
      <c r="H8" s="79">
        <f t="shared" ref="H8:H13" si="4">L8+P8</f>
        <v>758209</v>
      </c>
      <c r="I8" s="79">
        <v>43048</v>
      </c>
      <c r="J8" s="79">
        <v>118273</v>
      </c>
      <c r="K8" s="79">
        <v>278594</v>
      </c>
      <c r="L8" s="79">
        <v>372677</v>
      </c>
      <c r="M8" s="79">
        <v>47746</v>
      </c>
      <c r="N8" s="79">
        <v>133865</v>
      </c>
      <c r="O8" s="79">
        <v>319344</v>
      </c>
      <c r="P8" s="107">
        <v>385532</v>
      </c>
    </row>
    <row r="9" spans="2:19" x14ac:dyDescent="0.2">
      <c r="B9" s="42">
        <f>k_total_tec_0225!B8</f>
        <v>3</v>
      </c>
      <c r="C9" s="43" t="str">
        <f>k_total_tec_0225!C8</f>
        <v>BCR</v>
      </c>
      <c r="D9" s="79">
        <f t="shared" si="0"/>
        <v>804582</v>
      </c>
      <c r="E9" s="79">
        <f t="shared" si="1"/>
        <v>91984</v>
      </c>
      <c r="F9" s="79">
        <f t="shared" si="2"/>
        <v>278402</v>
      </c>
      <c r="G9" s="79">
        <f t="shared" si="3"/>
        <v>256285</v>
      </c>
      <c r="H9" s="79">
        <f t="shared" si="4"/>
        <v>177911</v>
      </c>
      <c r="I9" s="79">
        <v>43532</v>
      </c>
      <c r="J9" s="79">
        <v>129862</v>
      </c>
      <c r="K9" s="79">
        <v>120072</v>
      </c>
      <c r="L9" s="79">
        <v>86498</v>
      </c>
      <c r="M9" s="79">
        <v>48452</v>
      </c>
      <c r="N9" s="79">
        <v>148540</v>
      </c>
      <c r="O9" s="79">
        <v>136213</v>
      </c>
      <c r="P9" s="107">
        <v>91413</v>
      </c>
    </row>
    <row r="10" spans="2:19" x14ac:dyDescent="0.2">
      <c r="B10" s="42">
        <f>k_total_tec_0225!B9</f>
        <v>4</v>
      </c>
      <c r="C10" s="43" t="str">
        <f>k_total_tec_0225!C9</f>
        <v>BRD</v>
      </c>
      <c r="D10" s="79">
        <f t="shared" si="0"/>
        <v>592975</v>
      </c>
      <c r="E10" s="79">
        <f t="shared" si="1"/>
        <v>93669</v>
      </c>
      <c r="F10" s="79">
        <f t="shared" si="2"/>
        <v>255955</v>
      </c>
      <c r="G10" s="79">
        <f t="shared" si="3"/>
        <v>165662</v>
      </c>
      <c r="H10" s="79">
        <f t="shared" si="4"/>
        <v>77689</v>
      </c>
      <c r="I10" s="79">
        <v>44379</v>
      </c>
      <c r="J10" s="79">
        <v>120081</v>
      </c>
      <c r="K10" s="79">
        <v>77959</v>
      </c>
      <c r="L10" s="79">
        <v>36704</v>
      </c>
      <c r="M10" s="79">
        <v>49290</v>
      </c>
      <c r="N10" s="79">
        <v>135874</v>
      </c>
      <c r="O10" s="79">
        <v>87703</v>
      </c>
      <c r="P10" s="107">
        <v>40985</v>
      </c>
    </row>
    <row r="11" spans="2:19" x14ac:dyDescent="0.2">
      <c r="B11" s="42">
        <f>k_total_tec_0225!B10</f>
        <v>5</v>
      </c>
      <c r="C11" s="43" t="str">
        <f>k_total_tec_0225!C10</f>
        <v>VITAL</v>
      </c>
      <c r="D11" s="79">
        <f t="shared" si="0"/>
        <v>1060148</v>
      </c>
      <c r="E11" s="79">
        <f t="shared" si="1"/>
        <v>90679</v>
      </c>
      <c r="F11" s="79">
        <f t="shared" si="2"/>
        <v>293196</v>
      </c>
      <c r="G11" s="79">
        <f t="shared" si="3"/>
        <v>386526</v>
      </c>
      <c r="H11" s="79">
        <f t="shared" si="4"/>
        <v>289747</v>
      </c>
      <c r="I11" s="79">
        <v>43032</v>
      </c>
      <c r="J11" s="79">
        <v>136328</v>
      </c>
      <c r="K11" s="79">
        <v>178310</v>
      </c>
      <c r="L11" s="79">
        <v>141251</v>
      </c>
      <c r="M11" s="79">
        <v>47647</v>
      </c>
      <c r="N11" s="79">
        <v>156868</v>
      </c>
      <c r="O11" s="79">
        <v>208216</v>
      </c>
      <c r="P11" s="107">
        <v>148496</v>
      </c>
    </row>
    <row r="12" spans="2:19" x14ac:dyDescent="0.2">
      <c r="B12" s="42">
        <f>k_total_tec_0225!B11</f>
        <v>6</v>
      </c>
      <c r="C12" s="43" t="str">
        <f>k_total_tec_0225!C11</f>
        <v>ARIPI</v>
      </c>
      <c r="D12" s="79">
        <f t="shared" si="0"/>
        <v>899444</v>
      </c>
      <c r="E12" s="79">
        <f t="shared" si="1"/>
        <v>90531</v>
      </c>
      <c r="F12" s="79">
        <f t="shared" si="2"/>
        <v>246743</v>
      </c>
      <c r="G12" s="79">
        <f t="shared" si="3"/>
        <v>297562</v>
      </c>
      <c r="H12" s="79">
        <f t="shared" si="4"/>
        <v>264608</v>
      </c>
      <c r="I12" s="79">
        <v>42947</v>
      </c>
      <c r="J12" s="79">
        <v>115483</v>
      </c>
      <c r="K12" s="79">
        <v>137495</v>
      </c>
      <c r="L12" s="79">
        <v>129485</v>
      </c>
      <c r="M12" s="79">
        <v>47584</v>
      </c>
      <c r="N12" s="79">
        <v>131260</v>
      </c>
      <c r="O12" s="79">
        <v>160067</v>
      </c>
      <c r="P12" s="107">
        <v>135123</v>
      </c>
    </row>
    <row r="13" spans="2:19" x14ac:dyDescent="0.2">
      <c r="B13" s="42">
        <f>k_total_tec_0225!B12</f>
        <v>7</v>
      </c>
      <c r="C13" s="43" t="s">
        <v>66</v>
      </c>
      <c r="D13" s="79">
        <f t="shared" si="0"/>
        <v>2118415</v>
      </c>
      <c r="E13" s="79">
        <f t="shared" si="1"/>
        <v>91434</v>
      </c>
      <c r="F13" s="79">
        <f t="shared" si="2"/>
        <v>301831</v>
      </c>
      <c r="G13" s="79">
        <f t="shared" si="3"/>
        <v>718731</v>
      </c>
      <c r="H13" s="79">
        <f t="shared" si="4"/>
        <v>1006419</v>
      </c>
      <c r="I13" s="79">
        <v>43325</v>
      </c>
      <c r="J13" s="79">
        <v>141786</v>
      </c>
      <c r="K13" s="79">
        <v>348082</v>
      </c>
      <c r="L13" s="79">
        <v>515434</v>
      </c>
      <c r="M13" s="79">
        <v>48109</v>
      </c>
      <c r="N13" s="79">
        <v>160045</v>
      </c>
      <c r="O13" s="79">
        <v>370649</v>
      </c>
      <c r="P13" s="107">
        <v>490985</v>
      </c>
      <c r="Q13" s="4"/>
      <c r="R13" s="4"/>
      <c r="S13" s="4"/>
    </row>
    <row r="14" spans="2:19" ht="13.5" thickBot="1" x14ac:dyDescent="0.25">
      <c r="B14" s="153" t="s">
        <v>80</v>
      </c>
      <c r="C14" s="154"/>
      <c r="D14" s="105">
        <f t="shared" ref="D14:P14" si="5">SUM(D7:D13)</f>
        <v>8324769</v>
      </c>
      <c r="E14" s="105">
        <f t="shared" si="5"/>
        <v>640011</v>
      </c>
      <c r="F14" s="105">
        <f t="shared" si="5"/>
        <v>1891503</v>
      </c>
      <c r="G14" s="105">
        <f t="shared" si="5"/>
        <v>2838568</v>
      </c>
      <c r="H14" s="105">
        <f t="shared" si="5"/>
        <v>2954687</v>
      </c>
      <c r="I14" s="105">
        <f t="shared" si="5"/>
        <v>303411</v>
      </c>
      <c r="J14" s="105">
        <f t="shared" si="5"/>
        <v>884662</v>
      </c>
      <c r="K14" s="105">
        <f t="shared" si="5"/>
        <v>1334183</v>
      </c>
      <c r="L14" s="105">
        <f t="shared" si="5"/>
        <v>1471765</v>
      </c>
      <c r="M14" s="105">
        <f t="shared" si="5"/>
        <v>336600</v>
      </c>
      <c r="N14" s="105">
        <f t="shared" si="5"/>
        <v>1006841</v>
      </c>
      <c r="O14" s="105">
        <f t="shared" si="5"/>
        <v>1504385</v>
      </c>
      <c r="P14" s="106">
        <f t="shared" si="5"/>
        <v>1482922</v>
      </c>
    </row>
    <row r="16" spans="2:19" x14ac:dyDescent="0.2">
      <c r="B16" s="10"/>
      <c r="C16" s="11"/>
      <c r="E16" s="4"/>
      <c r="I16" s="4"/>
    </row>
    <row r="17" spans="2:3" x14ac:dyDescent="0.2">
      <c r="B17" s="14"/>
      <c r="C17" s="14"/>
    </row>
  </sheetData>
  <mergeCells count="10">
    <mergeCell ref="B14:C14"/>
    <mergeCell ref="B3:B5"/>
    <mergeCell ref="C3:C5"/>
    <mergeCell ref="I3:P3"/>
    <mergeCell ref="I4:L4"/>
    <mergeCell ref="M4:P4"/>
    <mergeCell ref="D3:D5"/>
    <mergeCell ref="E4:H4"/>
    <mergeCell ref="B2:P2"/>
    <mergeCell ref="E3:H3"/>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election activeCell="Q31" sqref="Q31"/>
    </sheetView>
  </sheetViews>
  <sheetFormatPr defaultRowHeight="12.75" x14ac:dyDescent="0.2"/>
  <sheetData/>
  <phoneticPr fontId="1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k_total_tec_0225</vt:lpstr>
      <vt:lpstr>regularizati_0225</vt:lpstr>
      <vt:lpstr>evolutie_rp_0225</vt:lpstr>
      <vt:lpstr>sume_euro_0225</vt:lpstr>
      <vt:lpstr>sume_euro_0225_graf</vt:lpstr>
      <vt:lpstr>evolutie_contrib_0225</vt:lpstr>
      <vt:lpstr>part_fonduri_0225</vt:lpstr>
      <vt:lpstr>evolutie_rp_0225_graf</vt:lpstr>
      <vt:lpstr>evolutie_aleatorii_0225_graf</vt:lpstr>
      <vt:lpstr>participanti_judete_0225</vt:lpstr>
      <vt:lpstr>participanti_jud_dom_0225</vt:lpstr>
      <vt:lpstr>conturi_goale_0225</vt:lpstr>
      <vt:lpstr>rp_sexe_0225</vt:lpstr>
      <vt:lpstr>Sheet2</vt:lpstr>
      <vt:lpstr>rp_varste_sexe_0225</vt:lpstr>
      <vt:lpstr>Sheet1</vt:lpstr>
      <vt:lpstr>k_total_tec_0225!Print_Area</vt:lpstr>
      <vt:lpstr>part_fonduri_0225!Print_Area</vt:lpstr>
      <vt:lpstr>participanti_judete_0225!Print_Area</vt:lpstr>
      <vt:lpstr>rp_sexe_0225!Print_Area</vt:lpstr>
      <vt:lpstr>rp_varste_sexe_0225!Print_Area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2025-04-17T14:28:04Z</cp:lastPrinted>
  <dcterms:created xsi:type="dcterms:W3CDTF">2008-08-08T07:39:32Z</dcterms:created>
  <dcterms:modified xsi:type="dcterms:W3CDTF">2025-04-17T15:01:07Z</dcterms:modified>
</cp:coreProperties>
</file>