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PORTAL_CRISTINA\PILONUL II\2024\noiembrie 12\"/>
    </mc:Choice>
  </mc:AlternateContent>
  <xr:revisionPtr revIDLastSave="0" documentId="13_ncr:1_{F1F30084-3D56-43C2-9E5E-008C9B43A247}" xr6:coauthVersionLast="47" xr6:coauthVersionMax="47" xr10:uidLastSave="{00000000-0000-0000-0000-000000000000}"/>
  <bookViews>
    <workbookView xWindow="-120" yWindow="-120" windowWidth="29040" windowHeight="15720" tabRatio="860" xr2:uid="{00000000-000D-0000-FFFF-FFFF00000000}"/>
  </bookViews>
  <sheets>
    <sheet name="k_total_tec_0824" sheetId="23" r:id="rId1"/>
    <sheet name="regularizati_0824" sheetId="31" r:id="rId2"/>
    <sheet name="evolutie_rp_0824" sheetId="1" r:id="rId3"/>
    <sheet name="sume_euro_0824" sheetId="15" r:id="rId4"/>
    <sheet name="sume_euro_0824_graf" sheetId="16" r:id="rId5"/>
    <sheet name="evolutie_contrib_0824" sheetId="25" r:id="rId6"/>
    <sheet name="part_fonduri_0824" sheetId="24" r:id="rId7"/>
    <sheet name="evolutie_rp_0824_graf" sheetId="13" r:id="rId8"/>
    <sheet name="evolutie_aleatorii_0824_graf" sheetId="14" r:id="rId9"/>
    <sheet name="participanti_judete_0824" sheetId="17" r:id="rId10"/>
    <sheet name="participanti_jud_dom_0824" sheetId="32" r:id="rId11"/>
    <sheet name="conturi_goale_0824" sheetId="30" r:id="rId12"/>
    <sheet name="rp_sexe_0824" sheetId="26" r:id="rId13"/>
    <sheet name="Sheet2" sheetId="34" r:id="rId14"/>
    <sheet name="rp_varste_sexe_0824" sheetId="28" r:id="rId15"/>
    <sheet name="Sheet1" sheetId="33" r:id="rId16"/>
  </sheets>
  <externalReferences>
    <externalReference r:id="rId17"/>
  </externalReferences>
  <definedNames>
    <definedName name="_xlnm.Print_Area" localSheetId="5">evolutie_contrib_0824!$B$2:$C$13</definedName>
    <definedName name="_xlnm.Print_Area" localSheetId="2">evolutie_rp_0824!$B$2:$C$12</definedName>
    <definedName name="_xlnm.Print_Area" localSheetId="0">k_total_tec_0824!$B$2:$K$16</definedName>
    <definedName name="_xlnm.Print_Area" localSheetId="6">part_fonduri_0824!$B$2:$M$12</definedName>
    <definedName name="_xlnm.Print_Area" localSheetId="9">participanti_judete_0824!$B$2:$E$48</definedName>
    <definedName name="_xlnm.Print_Area" localSheetId="12">rp_sexe_0824!$B$2:$F$12</definedName>
    <definedName name="_xlnm.Print_Area" localSheetId="14">rp_varste_sexe_0824!$B$2:$P$14</definedName>
    <definedName name="_xlnm.Print_Area" localSheetId="3">sume_euro_0824!$B$2:$L$13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5" l="1"/>
  <c r="K13" i="25"/>
  <c r="K12" i="25"/>
  <c r="K11" i="25"/>
  <c r="K10" i="25"/>
  <c r="K9" i="25"/>
  <c r="K8" i="25"/>
  <c r="K7" i="25"/>
  <c r="K6" i="25"/>
  <c r="L7" i="15"/>
  <c r="L8" i="15"/>
  <c r="L9" i="15"/>
  <c r="L10" i="15"/>
  <c r="L11" i="15"/>
  <c r="L12" i="15"/>
  <c r="L6" i="15"/>
  <c r="K12" i="1"/>
  <c r="D7" i="26"/>
  <c r="D48" i="17"/>
  <c r="E46" i="17" s="1"/>
  <c r="E15" i="17"/>
  <c r="J12" i="25"/>
  <c r="J11" i="25"/>
  <c r="J10" i="25"/>
  <c r="J9" i="25"/>
  <c r="J8" i="25"/>
  <c r="J7" i="25"/>
  <c r="J6" i="25"/>
  <c r="J13" i="15"/>
  <c r="J12" i="1"/>
  <c r="J13" i="25" s="1"/>
  <c r="I12" i="25"/>
  <c r="I11" i="25"/>
  <c r="I10" i="25"/>
  <c r="I9" i="25"/>
  <c r="I8" i="25"/>
  <c r="I7" i="25"/>
  <c r="I6" i="25"/>
  <c r="I13" i="15"/>
  <c r="I12" i="1"/>
  <c r="I13" i="25" s="1"/>
  <c r="H12" i="25"/>
  <c r="H11" i="25"/>
  <c r="H10" i="25"/>
  <c r="H9" i="25"/>
  <c r="H8" i="25"/>
  <c r="H7" i="25"/>
  <c r="H6" i="25"/>
  <c r="H13" i="15"/>
  <c r="H12" i="1"/>
  <c r="H13" i="25" s="1"/>
  <c r="G7" i="25"/>
  <c r="G8" i="25"/>
  <c r="G9" i="25"/>
  <c r="G10" i="25"/>
  <c r="G11" i="25"/>
  <c r="G12" i="25"/>
  <c r="G6" i="25"/>
  <c r="F13" i="15"/>
  <c r="G12" i="1"/>
  <c r="F12" i="1"/>
  <c r="F12" i="25"/>
  <c r="F11" i="25"/>
  <c r="F10" i="25"/>
  <c r="F9" i="25"/>
  <c r="F8" i="25"/>
  <c r="F7" i="25"/>
  <c r="F6" i="25"/>
  <c r="G13" i="15"/>
  <c r="F13" i="25"/>
  <c r="E12" i="1"/>
  <c r="E13" i="15"/>
  <c r="E12" i="25"/>
  <c r="E11" i="25"/>
  <c r="E10" i="25"/>
  <c r="E9" i="25"/>
  <c r="E8" i="25"/>
  <c r="E7" i="25"/>
  <c r="E6" i="25"/>
  <c r="D13" i="15"/>
  <c r="D12" i="25"/>
  <c r="D11" i="25"/>
  <c r="D10" i="25"/>
  <c r="D9" i="25"/>
  <c r="D8" i="25"/>
  <c r="D7" i="25"/>
  <c r="D6" i="25"/>
  <c r="D12" i="1"/>
  <c r="D13" i="25" s="1"/>
  <c r="F7" i="31"/>
  <c r="F8" i="31"/>
  <c r="F9" i="31"/>
  <c r="F10" i="31"/>
  <c r="F11" i="31"/>
  <c r="F12" i="31"/>
  <c r="F6" i="31"/>
  <c r="G13" i="31"/>
  <c r="H11" i="31" s="1"/>
  <c r="I8" i="31"/>
  <c r="E7" i="28"/>
  <c r="E14" i="28" s="1"/>
  <c r="F7" i="28"/>
  <c r="G7" i="28"/>
  <c r="H7" i="28"/>
  <c r="E8" i="28"/>
  <c r="F8" i="28"/>
  <c r="G8" i="28"/>
  <c r="H8" i="28"/>
  <c r="E9" i="28"/>
  <c r="F9" i="28"/>
  <c r="G9" i="28"/>
  <c r="H9" i="28"/>
  <c r="E10" i="28"/>
  <c r="F10" i="28"/>
  <c r="G10" i="28"/>
  <c r="H10" i="28"/>
  <c r="E11" i="28"/>
  <c r="F11" i="28"/>
  <c r="D11" i="28" s="1"/>
  <c r="G11" i="28"/>
  <c r="G14" i="28" s="1"/>
  <c r="H11" i="28"/>
  <c r="G12" i="28"/>
  <c r="G13" i="28"/>
  <c r="E12" i="28"/>
  <c r="F12" i="28"/>
  <c r="H12" i="28"/>
  <c r="E13" i="28"/>
  <c r="F13" i="28"/>
  <c r="H13" i="28"/>
  <c r="M5" i="24"/>
  <c r="M6" i="24"/>
  <c r="M12" i="24" s="1"/>
  <c r="M7" i="24"/>
  <c r="M8" i="24"/>
  <c r="M9" i="24"/>
  <c r="M10" i="24"/>
  <c r="M11" i="24"/>
  <c r="D53" i="32"/>
  <c r="J12" i="24"/>
  <c r="L12" i="24"/>
  <c r="K12" i="24"/>
  <c r="F13" i="23"/>
  <c r="K14" i="28"/>
  <c r="O14" i="28"/>
  <c r="K7" i="23"/>
  <c r="K8" i="23"/>
  <c r="K9" i="23"/>
  <c r="K10" i="23"/>
  <c r="K11" i="23"/>
  <c r="K12" i="23"/>
  <c r="K6" i="23"/>
  <c r="I6" i="23"/>
  <c r="I7" i="23"/>
  <c r="I13" i="23" s="1"/>
  <c r="I8" i="23"/>
  <c r="I9" i="23"/>
  <c r="I10" i="23"/>
  <c r="I11" i="23"/>
  <c r="I12" i="23"/>
  <c r="B6" i="1"/>
  <c r="D12" i="24"/>
  <c r="E13" i="23"/>
  <c r="D13" i="23"/>
  <c r="D11" i="26"/>
  <c r="D10" i="26"/>
  <c r="D9" i="26"/>
  <c r="D8" i="26"/>
  <c r="D6" i="26"/>
  <c r="D5" i="26"/>
  <c r="E12" i="26"/>
  <c r="F12" i="26"/>
  <c r="K13" i="31"/>
  <c r="J13" i="31"/>
  <c r="D13" i="31"/>
  <c r="E13" i="31"/>
  <c r="F13" i="31" s="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E12" i="17"/>
  <c r="E34" i="17"/>
  <c r="E41" i="17"/>
  <c r="E40" i="17"/>
  <c r="E20" i="17"/>
  <c r="E8" i="17"/>
  <c r="H10" i="31"/>
  <c r="H12" i="31"/>
  <c r="H8" i="31"/>
  <c r="H7" i="31"/>
  <c r="H9" i="31"/>
  <c r="H13" i="31"/>
  <c r="B7" i="25"/>
  <c r="B6" i="24"/>
  <c r="B8" i="28"/>
  <c r="B7" i="15"/>
  <c r="B6" i="26"/>
  <c r="B7" i="1"/>
  <c r="B8" i="15"/>
  <c r="B7" i="26"/>
  <c r="B7" i="24"/>
  <c r="B9" i="28"/>
  <c r="B8" i="25"/>
  <c r="B9" i="25"/>
  <c r="B8" i="26"/>
  <c r="B8" i="1"/>
  <c r="B8" i="24"/>
  <c r="B10" i="28"/>
  <c r="B9" i="15"/>
  <c r="B9" i="26"/>
  <c r="B9" i="24"/>
  <c r="B10" i="15"/>
  <c r="B10" i="25"/>
  <c r="B11" i="28"/>
  <c r="B9" i="1"/>
  <c r="B10" i="24"/>
  <c r="B12" i="28"/>
  <c r="B10" i="1"/>
  <c r="B11" i="25"/>
  <c r="B10" i="26"/>
  <c r="B11" i="15"/>
  <c r="B11" i="24"/>
  <c r="B13" i="28"/>
  <c r="B12" i="25"/>
  <c r="B11" i="1"/>
  <c r="B12" i="15"/>
  <c r="B11" i="26"/>
  <c r="E30" i="17"/>
  <c r="G13" i="25"/>
  <c r="D9" i="28" l="1"/>
  <c r="D10" i="28"/>
  <c r="D12" i="28"/>
  <c r="D8" i="28"/>
  <c r="D13" i="28"/>
  <c r="F14" i="28"/>
  <c r="H14" i="28"/>
  <c r="D7" i="28"/>
  <c r="D12" i="26"/>
  <c r="E43" i="17"/>
  <c r="E48" i="17"/>
  <c r="E13" i="17"/>
  <c r="E19" i="17"/>
  <c r="E9" i="17"/>
  <c r="E33" i="17"/>
  <c r="E47" i="17"/>
  <c r="E32" i="17"/>
  <c r="E29" i="17"/>
  <c r="E16" i="17"/>
  <c r="E39" i="17"/>
  <c r="E37" i="17"/>
  <c r="E31" i="17"/>
  <c r="E14" i="17"/>
  <c r="E23" i="17"/>
  <c r="E35" i="17"/>
  <c r="E22" i="17"/>
  <c r="E26" i="17"/>
  <c r="E27" i="17"/>
  <c r="E45" i="17"/>
  <c r="E44" i="17"/>
  <c r="E28" i="17"/>
  <c r="E7" i="17"/>
  <c r="E24" i="17"/>
  <c r="E6" i="17"/>
  <c r="E42" i="17"/>
  <c r="E11" i="17"/>
  <c r="E25" i="17"/>
  <c r="E17" i="17"/>
  <c r="E38" i="17"/>
  <c r="E21" i="17"/>
  <c r="E5" i="17"/>
  <c r="E18" i="17"/>
  <c r="E10" i="17"/>
  <c r="E36" i="17"/>
  <c r="L13" i="15"/>
  <c r="E13" i="25"/>
  <c r="I13" i="31"/>
  <c r="H6" i="31"/>
  <c r="K13" i="23"/>
  <c r="D14" i="28" l="1"/>
</calcChain>
</file>

<file path=xl/sharedStrings.xml><?xml version="1.0" encoding="utf-8"?>
<sst xmlns="http://schemas.openxmlformats.org/spreadsheetml/2006/main" count="402" uniqueCount="228">
  <si>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</si>
  <si>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</si>
  <si>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</si>
  <si>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</si>
  <si>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</si>
  <si>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</si>
  <si>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</si>
  <si>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</si>
  <si>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</si>
  <si>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</si>
  <si>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</si>
  <si>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</si>
  <si>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</si>
  <si>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</si>
  <si>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</si>
  <si>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</si>
  <si>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Numar participanti in registrul participantilor</t>
  </si>
  <si>
    <t xml:space="preserve">1Euro 4,9763 BNR 18/04/2024)              </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</si>
  <si>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</si>
  <si>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</si>
  <si>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</si>
  <si>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</si>
  <si>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</si>
  <si>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</si>
  <si>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</si>
  <si>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</si>
  <si>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</si>
  <si>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</si>
  <si>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</si>
  <si>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</si>
  <si>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</si>
  <si>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</si>
  <si>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</si>
  <si>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</si>
  <si>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</si>
  <si>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</si>
  <si>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</si>
  <si>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</si>
  <si>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</si>
  <si>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</si>
  <si>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</si>
  <si>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</si>
  <si>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</si>
  <si>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</si>
  <si>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</si>
  <si>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</si>
  <si>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</si>
  <si>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</si>
  <si>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</si>
  <si>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</si>
  <si>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</si>
  <si>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</si>
  <si>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</si>
  <si>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</si>
  <si>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</si>
  <si>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</si>
  <si>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</si>
  <si>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</si>
  <si>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</si>
  <si>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</si>
  <si>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</si>
  <si>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</si>
  <si>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</si>
  <si>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</si>
  <si>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</si>
  <si>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</si>
  <si>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</si>
  <si>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</si>
  <si>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</si>
  <si>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</si>
  <si>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</si>
  <si>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</si>
  <si>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</si>
  <si>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</si>
  <si>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</si>
  <si>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</si>
  <si>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</si>
  <si>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</si>
  <si>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</si>
  <si>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</si>
  <si>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</si>
  <si>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</si>
  <si>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</si>
  <si>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</si>
  <si>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</si>
  <si>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</si>
  <si>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</si>
  <si>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</si>
  <si>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</si>
  <si>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</si>
  <si>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</si>
  <si>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</si>
  <si>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</si>
  <si>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</si>
  <si>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</si>
  <si>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</si>
  <si>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</si>
  <si>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</si>
  <si>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</si>
  <si>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</si>
  <si>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</si>
  <si>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</si>
  <si>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</si>
  <si>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</si>
  <si>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</si>
  <si>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</si>
  <si>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</si>
  <si>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</si>
  <si>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</si>
  <si>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</si>
  <si>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</si>
  <si>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</si>
  <si>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</si>
  <si>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</si>
  <si>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</si>
  <si>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</si>
  <si>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</si>
  <si>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</si>
  <si>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</si>
  <si>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</si>
  <si>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</si>
  <si>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</si>
  <si>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</si>
  <si>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</si>
  <si>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</si>
  <si>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</si>
  <si>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</si>
  <si>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</si>
  <si>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</si>
  <si>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</si>
  <si>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</si>
  <si>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</si>
  <si>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</si>
  <si>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</si>
  <si>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</si>
  <si>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</si>
  <si>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</si>
  <si>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</si>
  <si>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</si>
  <si>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</si>
  <si>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</si>
  <si>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</si>
  <si>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</si>
  <si>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</si>
  <si>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</si>
  <si>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</si>
  <si>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</si>
  <si>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</si>
  <si>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</si>
  <si>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</si>
  <si>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</si>
  <si>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</si>
  <si>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</si>
  <si>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</si>
  <si>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</si>
  <si>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</si>
  <si>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</si>
  <si>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</si>
  <si>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</si>
  <si>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</si>
  <si>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</si>
  <si>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</si>
  <si>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</si>
  <si>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</si>
  <si>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</si>
  <si>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2024</t>
  </si>
  <si>
    <t>Luna de referinta</t>
  </si>
  <si>
    <t xml:space="preserve">COMENZI </t>
  </si>
  <si>
    <t>APRILIE 2024</t>
  </si>
  <si>
    <t xml:space="preserve">1Euro 4,9751 BNR 17/05/2024)              </t>
  </si>
  <si>
    <t>aprilie 2024</t>
  </si>
  <si>
    <t xml:space="preserve">1Euro 4,9766 BNR 18/06/2024)              </t>
  </si>
  <si>
    <t>Aprilie 2024</t>
  </si>
  <si>
    <t>MAI 2024</t>
  </si>
  <si>
    <t>Mai 2024</t>
  </si>
  <si>
    <t>mai 2024</t>
  </si>
  <si>
    <t xml:space="preserve">1Euro 4,9692 BNR 18/07/2024)              </t>
  </si>
  <si>
    <t>IUNIE 2024</t>
  </si>
  <si>
    <t>Iunie 2024</t>
  </si>
  <si>
    <t>iunie 2024</t>
  </si>
  <si>
    <t xml:space="preserve">1Euro 4,9773 BNR 19/08/2024)              </t>
  </si>
  <si>
    <t>IULIE 2024</t>
  </si>
  <si>
    <t>Iulie 2024</t>
  </si>
  <si>
    <t>iulie 2024</t>
  </si>
  <si>
    <t xml:space="preserve">1Euro 4,9746 BNR 18/09/2024)              </t>
  </si>
  <si>
    <t>AUGUST 2024</t>
  </si>
  <si>
    <t>August 2024</t>
  </si>
  <si>
    <t>Numar participanti in Registrul Participantilor la luna de referinta  IULIE 2024</t>
  </si>
  <si>
    <t>Transferuri validate catre alte fonduri la luna de referinta AUGUST 2024</t>
  </si>
  <si>
    <t>Transferuri validate de la alte fonduri la luna de referinta AUGUST 2024</t>
  </si>
  <si>
    <t>Asigurati repartizati aleatoriu la luna de referinta AUGUST  2024</t>
  </si>
  <si>
    <t>Numar participanti in Registrul participantilor dupa repartizarea aleatorie la luna de referinta   AUGUST 2024</t>
  </si>
  <si>
    <t>Acte aderare validate pentru luna de referinta AUGUST 2024</t>
  </si>
  <si>
    <t>Numar de participanti pentru care se fac viramente in luna de referinta AUGUST 2024</t>
  </si>
  <si>
    <t>august 2024</t>
  </si>
  <si>
    <t>(BNR 18/10/2024)</t>
  </si>
  <si>
    <t xml:space="preserve">1Euro 4,9724 BNR 18/10/2024)              </t>
  </si>
  <si>
    <t>Situatie centralizatoare
privind numarul participantilor si contributiile virate la fondurile de pensii administrate privat
aferente lunii de referinta AUGUST 2024</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</si>
  <si>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</si>
  <si>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</si>
  <si>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</si>
  <si>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</si>
  <si>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</si>
  <si>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Situatie centralizatoare               
privind evolutia numarului de participanti din Registrul participantilor 
pana la luna de referinta 
AUGUST 2024</t>
  </si>
  <si>
    <t>Situatie centralizatoare                
privind valoarea in Euro a viramentelor catre fondurile de pensii administrate privat 
aferente lunilor de referinta 
IANUARIE 2024 - AUGUST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</si>
  <si>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</si>
  <si>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</si>
  <si>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</si>
  <si>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</si>
  <si>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</si>
  <si>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</si>
  <si>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4,9746 
BNR (18/09/2024)              </t>
  </si>
  <si>
    <t xml:space="preserve">1Euro 4,9724 
BNR (18/10/2024)              </t>
  </si>
  <si>
    <t>Situatie centralizatoare               
privind evolutia contributiei medii in Euro la pilonul II a participantilor pana la luna de referinta 
AUGUST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</si>
  <si>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</si>
  <si>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</si>
  <si>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</si>
  <si>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</si>
  <si>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</si>
  <si>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</si>
  <si>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4,9764 
BNR 18/09/2024)              </t>
  </si>
  <si>
    <t xml:space="preserve">1Euro 4,9724 
BNR 18/10/2024)              </t>
  </si>
  <si>
    <t>Situatie centralizatoare               
privind evolutia contributiei medii in Euro la pilonul II a participantilor pana la luna de referinta
 AUGUST 2024</t>
  </si>
  <si>
    <t>Situatie centralizatoare           
privind repartizarea participantilor dupa judetul 
angajatorului la luna de referinta 
AUGUST 2024</t>
  </si>
  <si>
    <t>Situatie centralizatoare privind repartizarea participantilor
 dupa judetul de domiciliu pentru care se fac viramente 
la luna de referinta 
AUGUST 2024</t>
  </si>
  <si>
    <t>Situatie centralizatoare privind numarul de participanti  
care nu figurează cu declaraţii depuse 
in sistemul public de pensii</t>
  </si>
  <si>
    <t>Situatie centralizatoare    
privind repartizarea pe sexe a participantilor    
aferente lunii de referinta AUGUST 2024</t>
  </si>
  <si>
    <t>Situatie centralizatoare              
privind repartizarea pe sexe si varste a participantilor              
aferente lunii de referinta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</si>
</sst>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4">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3" fontId="13" fillId="21" borderId="2" xfId="0" applyNumberFormat="1" applyFont="1" applyFill="1" applyBorder="1" applyAlignment="1">
      <alignment horizontal="center" vertical="center" wrapText="1"/>
    </xf>
    <xf numFmtId="0" fontId="2" fillId="20" borderId="4" xfId="0"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2" xfId="0" applyFont="1" applyFill="1" applyBorder="1" applyAlignment="1">
      <alignment horizontal="center" vertical="center" wrapText="1"/>
    </xf>
    <xf numFmtId="0" fontId="14" fillId="24" borderId="5" xfId="0" applyFont="1" applyFill="1" applyBorder="1" applyAlignment="1">
      <alignment horizontal="centerContinuous"/>
    </xf>
    <xf numFmtId="0" fontId="14" fillId="24" borderId="6" xfId="0" applyFont="1" applyFill="1" applyBorder="1" applyAlignment="1">
      <alignment horizontal="centerContinuous"/>
    </xf>
    <xf numFmtId="3" fontId="14" fillId="24" borderId="6" xfId="0" applyNumberFormat="1" applyFont="1" applyFill="1" applyBorder="1"/>
    <xf numFmtId="3" fontId="14" fillId="24" borderId="7"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6" xfId="0" applyNumberFormat="1" applyFont="1" applyFill="1" applyBorder="1"/>
    <xf numFmtId="10" fontId="14" fillId="25" borderId="2" xfId="0" applyNumberFormat="1" applyFont="1" applyFill="1" applyBorder="1"/>
    <xf numFmtId="3" fontId="14" fillId="24" borderId="6" xfId="0" applyNumberFormat="1" applyFont="1" applyFill="1" applyBorder="1" applyAlignment="1">
      <alignment horizontal="right"/>
    </xf>
    <xf numFmtId="3" fontId="14" fillId="24" borderId="7" xfId="0" applyNumberFormat="1" applyFont="1" applyFill="1" applyBorder="1" applyAlignment="1">
      <alignment horizontal="right"/>
    </xf>
    <xf numFmtId="0" fontId="21" fillId="24" borderId="2" xfId="0" applyFont="1" applyFill="1" applyBorder="1" applyAlignment="1">
      <alignment vertical="center" wrapText="1"/>
    </xf>
    <xf numFmtId="0" fontId="0" fillId="0" borderId="8" xfId="0" applyBorder="1"/>
    <xf numFmtId="0" fontId="0" fillId="0" borderId="5" xfId="0" applyBorder="1"/>
    <xf numFmtId="17" fontId="12" fillId="24" borderId="9" xfId="0" quotePrefix="1" applyNumberFormat="1" applyFont="1" applyFill="1" applyBorder="1" applyAlignment="1">
      <alignment horizontal="center" vertical="center" wrapText="1"/>
    </xf>
    <xf numFmtId="17" fontId="12" fillId="24" borderId="10" xfId="0" quotePrefix="1" applyNumberFormat="1" applyFont="1" applyFill="1" applyBorder="1" applyAlignment="1">
      <alignment horizontal="center" vertical="center" wrapText="1"/>
    </xf>
    <xf numFmtId="0" fontId="21" fillId="24" borderId="6" xfId="0" applyFont="1" applyFill="1" applyBorder="1" applyAlignment="1">
      <alignment vertical="center" wrapText="1"/>
    </xf>
    <xf numFmtId="0" fontId="21" fillId="24" borderId="7" xfId="0" applyFont="1" applyFill="1" applyBorder="1" applyAlignment="1">
      <alignment vertical="center" wrapText="1"/>
    </xf>
    <xf numFmtId="0" fontId="12" fillId="24" borderId="4" xfId="0" applyFont="1" applyFill="1" applyBorder="1"/>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6" xfId="0" applyNumberFormat="1" applyFont="1" applyFill="1" applyBorder="1" applyAlignment="1">
      <alignment horizontal="center"/>
    </xf>
    <xf numFmtId="2" fontId="14" fillId="24" borderId="7"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8" xfId="0" quotePrefix="1" applyNumberFormat="1" applyFont="1" applyFill="1" applyBorder="1" applyAlignment="1">
      <alignment horizontal="center" vertical="center" wrapText="1"/>
    </xf>
    <xf numFmtId="3" fontId="14" fillId="25" borderId="5" xfId="0" applyNumberFormat="1" applyFont="1" applyFill="1" applyBorder="1"/>
    <xf numFmtId="3" fontId="14" fillId="25" borderId="6" xfId="0" applyNumberFormat="1" applyFont="1" applyFill="1" applyBorder="1"/>
    <xf numFmtId="3" fontId="14" fillId="25" borderId="7" xfId="0" applyNumberFormat="1" applyFont="1" applyFill="1" applyBorder="1"/>
    <xf numFmtId="0" fontId="14" fillId="25" borderId="4" xfId="26" applyFont="1" applyFill="1" applyBorder="1"/>
    <xf numFmtId="0" fontId="14" fillId="25" borderId="2" xfId="26" applyFont="1" applyFill="1" applyBorder="1"/>
    <xf numFmtId="10" fontId="14" fillId="25" borderId="3" xfId="26"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4" fillId="24" borderId="5" xfId="26" applyFont="1" applyFill="1" applyBorder="1"/>
    <xf numFmtId="0" fontId="14" fillId="24" borderId="6" xfId="26" applyFont="1" applyFill="1" applyBorder="1"/>
    <xf numFmtId="10" fontId="14" fillId="24" borderId="7"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3" fontId="14" fillId="24" borderId="7" xfId="25" applyNumberFormat="1" applyFont="1" applyFill="1" applyBorder="1"/>
    <xf numFmtId="0" fontId="12" fillId="25" borderId="4" xfId="26" applyFont="1" applyFill="1" applyBorder="1" applyAlignment="1">
      <alignment horizontal="center"/>
    </xf>
    <xf numFmtId="0" fontId="12" fillId="25" borderId="2" xfId="26" applyFont="1" applyFill="1" applyBorder="1"/>
    <xf numFmtId="3" fontId="14" fillId="25" borderId="3" xfId="25" applyNumberFormat="1" applyFont="1" applyFill="1" applyBorder="1"/>
    <xf numFmtId="0" fontId="12" fillId="25" borderId="4" xfId="26" applyFont="1" applyFill="1" applyBorder="1" applyAlignment="1">
      <alignment horizontal="left"/>
    </xf>
    <xf numFmtId="0" fontId="12" fillId="25" borderId="2" xfId="26" applyFont="1" applyFill="1" applyBorder="1" applyAlignment="1">
      <alignment horizontal="left"/>
    </xf>
    <xf numFmtId="17" fontId="14" fillId="25" borderId="4" xfId="0" quotePrefix="1" applyNumberFormat="1" applyFont="1" applyFill="1" applyBorder="1"/>
    <xf numFmtId="17" fontId="14" fillId="25" borderId="5" xfId="0" quotePrefix="1" applyNumberFormat="1" applyFont="1" applyFill="1" applyBorder="1"/>
    <xf numFmtId="0" fontId="12" fillId="24" borderId="2" xfId="0" applyFont="1" applyFill="1" applyBorder="1" applyAlignment="1">
      <alignment horizontal="center" vertical="center" wrapText="1"/>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xf>
    <xf numFmtId="0" fontId="12" fillId="24" borderId="13"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2" fillId="24" borderId="3"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2" fillId="24" borderId="8" xfId="0" applyFont="1" applyFill="1" applyBorder="1" applyAlignment="1">
      <alignment horizontal="center" vertical="center" wrapText="1"/>
    </xf>
    <xf numFmtId="0" fontId="12" fillId="24" borderId="9" xfId="0" applyFont="1" applyFill="1" applyBorder="1" applyAlignment="1">
      <alignment horizontal="center" vertical="center"/>
    </xf>
    <xf numFmtId="0" fontId="12" fillId="24" borderId="10" xfId="0" applyFont="1" applyFill="1" applyBorder="1" applyAlignment="1">
      <alignment horizontal="center" vertical="center"/>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4" fillId="24" borderId="5" xfId="0" applyFont="1" applyFill="1" applyBorder="1" applyAlignment="1">
      <alignment horizontal="center"/>
    </xf>
    <xf numFmtId="0" fontId="14" fillId="24" borderId="6" xfId="0" applyFont="1" applyFill="1" applyBorder="1" applyAlignment="1">
      <alignment horizontal="center"/>
    </xf>
    <xf numFmtId="17" fontId="12" fillId="24" borderId="2" xfId="0" quotePrefix="1" applyNumberFormat="1" applyFont="1" applyFill="1" applyBorder="1" applyAlignment="1">
      <alignment horizontal="center" vertical="center" wrapText="1"/>
    </xf>
    <xf numFmtId="17" fontId="12" fillId="24" borderId="3"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8" xfId="26" applyFont="1" applyFill="1" applyBorder="1" applyAlignment="1">
      <alignment horizontal="center" vertical="center" wrapText="1"/>
    </xf>
    <xf numFmtId="0" fontId="12" fillId="24" borderId="9" xfId="26" applyFont="1" applyFill="1" applyBorder="1" applyAlignment="1">
      <alignment horizontal="center" vertical="center"/>
    </xf>
    <xf numFmtId="0" fontId="12" fillId="24" borderId="10"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8" xfId="25" applyFont="1" applyFill="1" applyBorder="1" applyAlignment="1">
      <alignment horizontal="center" vertical="center" wrapText="1"/>
    </xf>
    <xf numFmtId="0" fontId="12" fillId="24" borderId="9" xfId="25" applyFont="1" applyFill="1" applyBorder="1" applyAlignment="1">
      <alignment horizontal="center" vertical="center"/>
    </xf>
    <xf numFmtId="0" fontId="12" fillId="24" borderId="10" xfId="25" applyFont="1" applyFill="1" applyBorder="1" applyAlignment="1">
      <alignment horizontal="center" vertical="center"/>
    </xf>
    <xf numFmtId="3" fontId="14" fillId="24" borderId="5" xfId="0" applyNumberFormat="1" applyFont="1" applyFill="1" applyBorder="1" applyAlignment="1">
      <alignment horizontal="center"/>
    </xf>
    <xf numFmtId="3" fontId="14" fillId="24" borderId="6" xfId="0" applyNumberFormat="1" applyFont="1" applyFill="1" applyBorder="1" applyAlignment="1">
      <alignment horizontal="center"/>
    </xf>
    <xf numFmtId="0" fontId="12" fillId="24" borderId="14" xfId="0" applyFont="1" applyFill="1" applyBorder="1" applyAlignment="1">
      <alignment horizontal="center" vertical="center" wrapText="1"/>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a:t>Repartizarea pe sexe a participantilor
la luna de referinta AUGUST  2024
</a:t>
            </a:r>
          </a:p>
        </c:rich>
      </c:tx>
      <c:layout>
        <c:manualLayout>
          <c:xMode val="edge"/>
          <c:yMode val="edge"/>
          <c:x val="0.33403728866021709"/>
          <c:y val="6.7673184687530502E-2"/>
        </c:manualLayout>
      </c:layout>
      <c:overlay val="0"/>
      <c:spPr>
        <a:noFill/>
        <a:ln>
          <a:noFill/>
        </a:ln>
        <a:effectLst/>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4">
                <a:lumMod val="60000"/>
                <a:lumOff val="40000"/>
              </a:schemeClr>
            </a:solidFill>
          </c:spPr>
          <c:dPt>
            <c:idx val="0"/>
            <c:bubble3D val="0"/>
            <c:explosion val="8"/>
            <c:spPr>
              <a:solidFill>
                <a:schemeClr val="accent4">
                  <a:lumMod val="60000"/>
                  <a:lumOff val="4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4820-4905-BBDF-E6E9F0FB422B}"/>
              </c:ext>
            </c:extLst>
          </c:dPt>
          <c:dPt>
            <c:idx val="1"/>
            <c:bubble3D val="0"/>
            <c:spPr>
              <a:solidFill>
                <a:schemeClr val="accent4">
                  <a:lumMod val="60000"/>
                  <a:lumOff val="4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4820-4905-BBDF-E6E9F0FB422B}"/>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4820-4905-BBDF-E6E9F0FB422B}"/>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4820-4905-BBDF-E6E9F0FB422B}"/>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rp_sexe_0824!$E$4:$F$4</c:f>
              <c:strCache>
                <c:ptCount val="2"/>
                <c:pt idx="0">
                  <c:v>femei</c:v>
                </c:pt>
                <c:pt idx="1">
                  <c:v>barbati</c:v>
                </c:pt>
              </c:strCache>
            </c:strRef>
          </c:cat>
          <c:val>
            <c:numRef>
              <c:f>rp_sexe_0824!$E$12:$F$12</c:f>
              <c:numCache>
                <c:formatCode>#,##0</c:formatCode>
                <c:ptCount val="2"/>
                <c:pt idx="0">
                  <c:v>3949046</c:v>
                </c:pt>
                <c:pt idx="1">
                  <c:v>4281103</c:v>
                </c:pt>
              </c:numCache>
            </c:numRef>
          </c:val>
          <c:extLst>
            <c:ext xmlns:c16="http://schemas.microsoft.com/office/drawing/2014/chart" uri="{C3380CC4-5D6E-409C-BE32-E72D297353CC}">
              <c16:uniqueId val="{00000002-4820-4905-BBDF-E6E9F0FB422B}"/>
            </c:ext>
          </c:extLst>
        </c:ser>
        <c:dLbls>
          <c:showLegendKey val="0"/>
          <c:showVal val="0"/>
          <c:showCatName val="0"/>
          <c:showSerName val="0"/>
          <c:showPercent val="0"/>
          <c:showBubbleSize val="0"/>
          <c:showLeaderLines val="0"/>
        </c:dLbls>
      </c:pie3DChart>
      <c:spPr>
        <a:noFill/>
        <a:ln w="25400">
          <a:noFill/>
        </a:ln>
      </c:spPr>
    </c:plotArea>
    <c:legend>
      <c:legendPos val="b"/>
      <c:layout>
        <c:manualLayout>
          <c:xMode val="edge"/>
          <c:yMode val="edge"/>
          <c:x val="0.4354673716326975"/>
          <c:y val="0.86986270551797473"/>
          <c:w val="0.12906513039660655"/>
          <c:h val="4.40316193352543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12700"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a:t>Situatie centralizatoare privind </a:t>
            </a:r>
          </a:p>
          <a:p>
            <a:pPr>
              <a:defRPr sz="1000" b="1" i="0" u="none" strike="noStrike" kern="1200" baseline="0">
                <a:solidFill>
                  <a:schemeClr val="tx1">
                    <a:lumMod val="65000"/>
                    <a:lumOff val="35000"/>
                  </a:schemeClr>
                </a:solidFill>
                <a:latin typeface="+mn-lt"/>
                <a:ea typeface="+mn-ea"/>
                <a:cs typeface="+mn-cs"/>
              </a:defRPr>
            </a:pPr>
            <a:r>
              <a:rPr lang="en-GB" sz="1000"/>
              <a:t>repartizarea pe sexe si categorii de varsta a participantilor </a:t>
            </a:r>
          </a:p>
          <a:p>
            <a:pPr>
              <a:defRPr sz="1000" b="1" i="0" u="none" strike="noStrike" kern="1200" baseline="0">
                <a:solidFill>
                  <a:schemeClr val="tx1">
                    <a:lumMod val="65000"/>
                    <a:lumOff val="35000"/>
                  </a:schemeClr>
                </a:solidFill>
                <a:latin typeface="+mn-lt"/>
                <a:ea typeface="+mn-ea"/>
                <a:cs typeface="+mn-cs"/>
              </a:defRPr>
            </a:pPr>
            <a:r>
              <a:rPr lang="en-GB" sz="1000"/>
              <a:t>aferente lunii de referinta </a:t>
            </a:r>
          </a:p>
          <a:p>
            <a:pPr>
              <a:defRPr sz="1000" b="1" i="0" u="none" strike="noStrike" kern="1200" baseline="0">
                <a:solidFill>
                  <a:schemeClr val="tx1">
                    <a:lumMod val="65000"/>
                    <a:lumOff val="35000"/>
                  </a:schemeClr>
                </a:solidFill>
                <a:latin typeface="+mn-lt"/>
                <a:ea typeface="+mn-ea"/>
                <a:cs typeface="+mn-cs"/>
              </a:defRPr>
            </a:pPr>
            <a:r>
              <a:rPr lang="en-GB" sz="1000"/>
              <a:t>AUGUST 2024
</a:t>
            </a:r>
          </a:p>
        </c:rich>
      </c:tx>
      <c:layout>
        <c:manualLayout>
          <c:xMode val="edge"/>
          <c:yMode val="edge"/>
          <c:x val="0.26997047244094485"/>
          <c:y val="6.0451855282795529E-2"/>
        </c:manualLayout>
      </c:layout>
      <c:overlay val="0"/>
      <c:spPr>
        <a:noFill/>
        <a:ln>
          <a:noFill/>
        </a:ln>
        <a:effectLst/>
      </c:sp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rp_varste_sexe_0824!$E$5:$H$5</c:f>
              <c:strCache>
                <c:ptCount val="4"/>
                <c:pt idx="0">
                  <c:v>15-25 ani</c:v>
                </c:pt>
                <c:pt idx="1">
                  <c:v>25-35 ani</c:v>
                </c:pt>
                <c:pt idx="2">
                  <c:v>35-45 ani</c:v>
                </c:pt>
                <c:pt idx="3">
                  <c:v>peste 45 de ani</c:v>
                </c:pt>
              </c:strCache>
            </c:strRef>
          </c:tx>
          <c:spPr>
            <a:solidFill>
              <a:schemeClr val="accent4">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3"/>
            <c:invertIfNegative val="0"/>
            <c:bubble3D val="0"/>
            <c:extLst>
              <c:ext xmlns:c16="http://schemas.microsoft.com/office/drawing/2014/chart" uri="{C3380CC4-5D6E-409C-BE32-E72D297353CC}">
                <c16:uniqueId val="{00000000-3FBD-494E-AC8C-42C067D56531}"/>
              </c:ext>
            </c:extLst>
          </c:dPt>
          <c:dLbls>
            <c:dLbl>
              <c:idx val="0"/>
              <c:layout>
                <c:manualLayout>
                  <c:x val="-0.10652614577024026"/>
                  <c:y val="1.55416300750685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BD-494E-AC8C-42C067D56531}"/>
                </c:ext>
              </c:extLst>
            </c:dLbl>
            <c:dLbl>
              <c:idx val="1"/>
              <c:layout>
                <c:manualLayout>
                  <c:x val="-0.23158738293807948"/>
                  <c:y val="1.5182412217376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BD-494E-AC8C-42C067D56531}"/>
                </c:ext>
              </c:extLst>
            </c:dLbl>
            <c:dLbl>
              <c:idx val="2"/>
              <c:layout>
                <c:manualLayout>
                  <c:x val="-0.3157299538741089"/>
                  <c:y val="-7.33915821958928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BD-494E-AC8C-42C067D56531}"/>
                </c:ext>
              </c:extLst>
            </c:dLbl>
            <c:dLbl>
              <c:idx val="3"/>
              <c:layout>
                <c:manualLayout>
                  <c:x val="-0.28868943453074281"/>
                  <c:y val="-2.33392376047512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BD-494E-AC8C-42C067D5653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rp_varste_sexe_0824!$E$5:$H$5</c:f>
              <c:strCache>
                <c:ptCount val="4"/>
                <c:pt idx="0">
                  <c:v>15-25 ani</c:v>
                </c:pt>
                <c:pt idx="1">
                  <c:v>25-35 ani</c:v>
                </c:pt>
                <c:pt idx="2">
                  <c:v>35-45 ani</c:v>
                </c:pt>
                <c:pt idx="3">
                  <c:v>peste 45 de ani</c:v>
                </c:pt>
              </c:strCache>
            </c:strRef>
          </c:cat>
          <c:val>
            <c:numRef>
              <c:f>rp_varste_sexe_0824!$E$14:$H$14</c:f>
              <c:numCache>
                <c:formatCode>#,##0</c:formatCode>
                <c:ptCount val="4"/>
                <c:pt idx="0">
                  <c:v>706852</c:v>
                </c:pt>
                <c:pt idx="1">
                  <c:v>1961888</c:v>
                </c:pt>
                <c:pt idx="2">
                  <c:v>2838977</c:v>
                </c:pt>
                <c:pt idx="3">
                  <c:v>2722432</c:v>
                </c:pt>
              </c:numCache>
            </c:numRef>
          </c:val>
          <c:extLst>
            <c:ext xmlns:c16="http://schemas.microsoft.com/office/drawing/2014/chart" uri="{C3380CC4-5D6E-409C-BE32-E72D297353CC}">
              <c16:uniqueId val="{00000004-3FBD-494E-AC8C-42C067D56531}"/>
            </c:ext>
          </c:extLst>
        </c:ser>
        <c:dLbls>
          <c:showLegendKey val="0"/>
          <c:showVal val="0"/>
          <c:showCatName val="0"/>
          <c:showSerName val="0"/>
          <c:showPercent val="0"/>
          <c:showBubbleSize val="0"/>
        </c:dLbls>
        <c:gapWidth val="150"/>
        <c:shape val="box"/>
        <c:axId val="1840566912"/>
        <c:axId val="1"/>
        <c:axId val="0"/>
      </c:bar3DChart>
      <c:catAx>
        <c:axId val="1840566912"/>
        <c:scaling>
          <c:orientation val="minMax"/>
        </c:scaling>
        <c:delete val="0"/>
        <c:axPos val="l"/>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840566912"/>
        <c:crosses val="autoZero"/>
        <c:crossBetween val="between"/>
      </c:valAx>
      <c:spPr>
        <a:noFill/>
        <a:ln w="25400">
          <a:noFill/>
        </a:ln>
      </c:spPr>
    </c:plotArea>
    <c:plotVisOnly val="1"/>
    <c:dispBlanksAs val="gap"/>
    <c:showDLblsOverMax val="0"/>
  </c:chart>
  <c:spPr>
    <a:solidFill>
      <a:schemeClr val="accent5">
        <a:lumMod val="20000"/>
        <a:lumOff val="80000"/>
      </a:schemeClr>
    </a:solidFill>
    <a:ln w="9525" cap="flat" cmpd="sng" algn="ctr">
      <a:solidFill>
        <a:schemeClr val="accent5">
          <a:lumMod val="75000"/>
        </a:schemeClr>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13335</xdr:colOff>
      <xdr:row>31</xdr:row>
      <xdr:rowOff>139065</xdr:rowOff>
    </xdr:to>
    <xdr:pic>
      <xdr:nvPicPr>
        <xdr:cNvPr id="2" name="Picture 1">
          <a:extLst>
            <a:ext uri="{FF2B5EF4-FFF2-40B4-BE49-F238E27FC236}">
              <a16:creationId xmlns:a16="http://schemas.microsoft.com/office/drawing/2014/main" id="{C7A2F7BA-1942-4F9C-B778-7C0C8E0932CF}"/>
            </a:ext>
          </a:extLst>
        </xdr:cNvPr>
        <xdr:cNvPicPr>
          <a:picLocks noChangeAspect="1"/>
        </xdr:cNvPicPr>
      </xdr:nvPicPr>
      <xdr:blipFill>
        <a:blip xmlns:r="http://schemas.openxmlformats.org/officeDocument/2006/relationships" r:embed="rId1"/>
        <a:stretch>
          <a:fillRect/>
        </a:stretch>
      </xdr:blipFill>
      <xdr:spPr>
        <a:xfrm>
          <a:off x="609600" y="1724025"/>
          <a:ext cx="6423660" cy="3863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144590</xdr:colOff>
      <xdr:row>26</xdr:row>
      <xdr:rowOff>132146</xdr:rowOff>
    </xdr:to>
    <xdr:pic>
      <xdr:nvPicPr>
        <xdr:cNvPr id="2" name="Picture 1">
          <a:extLst>
            <a:ext uri="{FF2B5EF4-FFF2-40B4-BE49-F238E27FC236}">
              <a16:creationId xmlns:a16="http://schemas.microsoft.com/office/drawing/2014/main" id="{43019C8E-01ED-4B95-BAEC-2353B610C4E3}"/>
            </a:ext>
          </a:extLst>
        </xdr:cNvPr>
        <xdr:cNvPicPr>
          <a:picLocks noChangeAspect="1"/>
        </xdr:cNvPicPr>
      </xdr:nvPicPr>
      <xdr:blipFill>
        <a:blip xmlns:r="http://schemas.openxmlformats.org/officeDocument/2006/relationships" r:embed="rId1"/>
        <a:stretch>
          <a:fillRect/>
        </a:stretch>
      </xdr:blipFill>
      <xdr:spPr>
        <a:xfrm>
          <a:off x="609600" y="695325"/>
          <a:ext cx="6602540" cy="3694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57150</xdr:colOff>
      <xdr:row>25</xdr:row>
      <xdr:rowOff>120015</xdr:rowOff>
    </xdr:to>
    <xdr:pic>
      <xdr:nvPicPr>
        <xdr:cNvPr id="2" name="Picture 1">
          <a:extLst>
            <a:ext uri="{FF2B5EF4-FFF2-40B4-BE49-F238E27FC236}">
              <a16:creationId xmlns:a16="http://schemas.microsoft.com/office/drawing/2014/main" id="{D269E770-C2C5-4454-907D-270F2AF35CF6}"/>
            </a:ext>
          </a:extLst>
        </xdr:cNvPr>
        <xdr:cNvPicPr>
          <a:picLocks noChangeAspect="1"/>
        </xdr:cNvPicPr>
      </xdr:nvPicPr>
      <xdr:blipFill>
        <a:blip xmlns:r="http://schemas.openxmlformats.org/officeDocument/2006/relationships" r:embed="rId1"/>
        <a:stretch>
          <a:fillRect/>
        </a:stretch>
      </xdr:blipFill>
      <xdr:spPr>
        <a:xfrm>
          <a:off x="609600" y="523875"/>
          <a:ext cx="6743700" cy="3520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600075</xdr:colOff>
      <xdr:row>30</xdr:row>
      <xdr:rowOff>9525</xdr:rowOff>
    </xdr:to>
    <xdr:graphicFrame macro="">
      <xdr:nvGraphicFramePr>
        <xdr:cNvPr id="4097" name="Chart 1">
          <a:extLst>
            <a:ext uri="{FF2B5EF4-FFF2-40B4-BE49-F238E27FC236}">
              <a16:creationId xmlns:a16="http://schemas.microsoft.com/office/drawing/2014/main" id="{D98C1672-4D53-4B77-AF91-C0A429F9F2A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30</xdr:row>
      <xdr:rowOff>0</xdr:rowOff>
    </xdr:to>
    <xdr:graphicFrame macro="">
      <xdr:nvGraphicFramePr>
        <xdr:cNvPr id="7169" name="Chart 1">
          <a:extLst>
            <a:ext uri="{FF2B5EF4-FFF2-40B4-BE49-F238E27FC236}">
              <a16:creationId xmlns:a16="http://schemas.microsoft.com/office/drawing/2014/main" id="{2D0F0EE5-A496-4195-BD05-FCDA6B828E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E24" sqref="E24"/>
    </sheetView>
  </sheetViews>
  <sheetFormatPr defaultRowHeight="12.75" x14ac:dyDescent="0.2"/>
  <cols>
    <col min="1" max="1" width="8.28515625" customWidth="1"/>
    <col min="2" max="2" width="6.28515625" customWidth="1"/>
    <col min="3" max="3" width="18"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44.25" customHeight="1" x14ac:dyDescent="0.2">
      <c r="B2" s="95" t="s">
        <v>197</v>
      </c>
      <c r="C2" s="96"/>
      <c r="D2" s="96"/>
      <c r="E2" s="96"/>
      <c r="F2" s="96"/>
      <c r="G2" s="96"/>
      <c r="H2" s="96"/>
      <c r="I2" s="96"/>
      <c r="J2" s="96"/>
      <c r="K2" s="97"/>
    </row>
    <row r="3" spans="2:11" s="5" customFormat="1" ht="76.5" customHeight="1" x14ac:dyDescent="0.2">
      <c r="B3" s="100" t="s">
        <v>22</v>
      </c>
      <c r="C3" s="94" t="s">
        <v>164</v>
      </c>
      <c r="D3" s="94" t="s">
        <v>117</v>
      </c>
      <c r="E3" s="94" t="s">
        <v>132</v>
      </c>
      <c r="F3" s="94" t="s">
        <v>133</v>
      </c>
      <c r="G3" s="94"/>
      <c r="H3" s="94"/>
      <c r="I3" s="94" t="s">
        <v>134</v>
      </c>
      <c r="J3" s="98" t="s">
        <v>135</v>
      </c>
      <c r="K3" s="99" t="s">
        <v>136</v>
      </c>
    </row>
    <row r="4" spans="2:11" s="5" customFormat="1" ht="46.5" customHeight="1" x14ac:dyDescent="0.2">
      <c r="B4" s="100" t="s">
        <v>22</v>
      </c>
      <c r="C4" s="94"/>
      <c r="D4" s="94"/>
      <c r="E4" s="94"/>
      <c r="F4" s="36" t="s">
        <v>20</v>
      </c>
      <c r="G4" s="36" t="s">
        <v>137</v>
      </c>
      <c r="H4" s="36" t="s">
        <v>138</v>
      </c>
      <c r="I4" s="94"/>
      <c r="J4" s="98"/>
      <c r="K4" s="99"/>
    </row>
    <row r="5" spans="2:11" s="6" customFormat="1" ht="13.5" hidden="1" customHeight="1" x14ac:dyDescent="0.2">
      <c r="B5" s="26"/>
      <c r="C5" s="24"/>
      <c r="D5" s="25" t="s">
        <v>122</v>
      </c>
      <c r="E5" s="25" t="s">
        <v>145</v>
      </c>
      <c r="F5" s="25" t="s">
        <v>146</v>
      </c>
      <c r="G5" s="25" t="s">
        <v>147</v>
      </c>
      <c r="H5" s="25" t="s">
        <v>148</v>
      </c>
      <c r="I5" s="24"/>
      <c r="J5" s="30" t="s">
        <v>149</v>
      </c>
      <c r="K5" s="32"/>
    </row>
    <row r="6" spans="2:11" ht="15" x14ac:dyDescent="0.25">
      <c r="B6" s="41">
        <v>1</v>
      </c>
      <c r="C6" s="42" t="s">
        <v>11</v>
      </c>
      <c r="D6" s="43">
        <v>1136516</v>
      </c>
      <c r="E6" s="43">
        <v>1195033</v>
      </c>
      <c r="F6" s="43">
        <v>215192097</v>
      </c>
      <c r="G6" s="43">
        <v>211225375</v>
      </c>
      <c r="H6" s="43">
        <v>3966722</v>
      </c>
      <c r="I6" s="43">
        <f t="shared" ref="I6:I12" si="0">F6/$C$15</f>
        <v>43277310.152039252</v>
      </c>
      <c r="J6" s="43">
        <v>4446337653</v>
      </c>
      <c r="K6" s="44">
        <f t="shared" ref="K6:K12" si="1">J6/$C$15</f>
        <v>894203534.10827768</v>
      </c>
    </row>
    <row r="7" spans="2:11" ht="15" x14ac:dyDescent="0.25">
      <c r="B7" s="45">
        <v>2</v>
      </c>
      <c r="C7" s="42" t="s">
        <v>139</v>
      </c>
      <c r="D7" s="43">
        <v>1687949</v>
      </c>
      <c r="E7" s="43">
        <v>1776354</v>
      </c>
      <c r="F7" s="43">
        <v>314817656</v>
      </c>
      <c r="G7" s="43">
        <v>309465440</v>
      </c>
      <c r="H7" s="43">
        <v>5352216</v>
      </c>
      <c r="I7" s="43">
        <f t="shared" si="0"/>
        <v>63313019.065240122</v>
      </c>
      <c r="J7" s="43">
        <v>6514324869</v>
      </c>
      <c r="K7" s="44">
        <f t="shared" si="1"/>
        <v>1310096707.626096</v>
      </c>
    </row>
    <row r="8" spans="2:11" ht="15" x14ac:dyDescent="0.25">
      <c r="B8" s="45">
        <v>3</v>
      </c>
      <c r="C8" s="46" t="s">
        <v>18</v>
      </c>
      <c r="D8" s="43">
        <v>788349</v>
      </c>
      <c r="E8" s="43">
        <v>822170</v>
      </c>
      <c r="F8" s="43">
        <v>128400080</v>
      </c>
      <c r="G8" s="43">
        <v>125794983</v>
      </c>
      <c r="H8" s="43">
        <v>2605097</v>
      </c>
      <c r="I8" s="43">
        <f t="shared" si="0"/>
        <v>25822556.511945941</v>
      </c>
      <c r="J8" s="43">
        <v>2647965750</v>
      </c>
      <c r="K8" s="44">
        <f t="shared" si="1"/>
        <v>532532730.67331666</v>
      </c>
    </row>
    <row r="9" spans="2:11" ht="15" x14ac:dyDescent="0.25">
      <c r="B9" s="45">
        <v>4</v>
      </c>
      <c r="C9" s="46" t="s">
        <v>19</v>
      </c>
      <c r="D9" s="43">
        <v>577721</v>
      </c>
      <c r="E9" s="43">
        <v>600180</v>
      </c>
      <c r="F9" s="43">
        <v>89653883</v>
      </c>
      <c r="G9" s="43">
        <v>87754000</v>
      </c>
      <c r="H9" s="43">
        <v>1899883</v>
      </c>
      <c r="I9" s="43">
        <f t="shared" si="0"/>
        <v>18030303.877403263</v>
      </c>
      <c r="J9" s="43">
        <v>1847191083</v>
      </c>
      <c r="K9" s="44">
        <f t="shared" si="1"/>
        <v>371488834.96902901</v>
      </c>
    </row>
    <row r="10" spans="2:11" ht="15" x14ac:dyDescent="0.25">
      <c r="B10" s="45">
        <v>5</v>
      </c>
      <c r="C10" s="46" t="s">
        <v>140</v>
      </c>
      <c r="D10" s="43">
        <v>1046333</v>
      </c>
      <c r="E10" s="43">
        <v>1092530</v>
      </c>
      <c r="F10" s="43">
        <v>171410196</v>
      </c>
      <c r="G10" s="43">
        <v>168086659</v>
      </c>
      <c r="H10" s="43">
        <v>3323537</v>
      </c>
      <c r="I10" s="43">
        <f t="shared" si="0"/>
        <v>34472326.441959612</v>
      </c>
      <c r="J10" s="43">
        <v>3538207917</v>
      </c>
      <c r="K10" s="44">
        <f t="shared" si="1"/>
        <v>711569446.74603808</v>
      </c>
    </row>
    <row r="11" spans="2:11" ht="15" x14ac:dyDescent="0.25">
      <c r="B11" s="45">
        <v>6</v>
      </c>
      <c r="C11" s="46" t="s">
        <v>141</v>
      </c>
      <c r="D11" s="43">
        <v>884905</v>
      </c>
      <c r="E11" s="43">
        <v>925111</v>
      </c>
      <c r="F11" s="43">
        <v>150205851</v>
      </c>
      <c r="G11" s="43">
        <v>147370968</v>
      </c>
      <c r="H11" s="43">
        <v>2834883</v>
      </c>
      <c r="I11" s="43">
        <f t="shared" si="0"/>
        <v>30207917.906845786</v>
      </c>
      <c r="J11" s="43">
        <v>3102144291</v>
      </c>
      <c r="K11" s="44">
        <f t="shared" si="1"/>
        <v>623872635.14600587</v>
      </c>
    </row>
    <row r="12" spans="2:11" ht="15" x14ac:dyDescent="0.25">
      <c r="B12" s="45">
        <v>7</v>
      </c>
      <c r="C12" s="46" t="s">
        <v>9</v>
      </c>
      <c r="D12" s="43">
        <v>2108376</v>
      </c>
      <c r="E12" s="43">
        <v>2236814</v>
      </c>
      <c r="F12" s="43">
        <v>477041628</v>
      </c>
      <c r="G12" s="43">
        <v>469145708</v>
      </c>
      <c r="H12" s="43">
        <v>7895920</v>
      </c>
      <c r="I12" s="43">
        <f t="shared" si="0"/>
        <v>95937902.823586196</v>
      </c>
      <c r="J12" s="43">
        <v>9875815956</v>
      </c>
      <c r="K12" s="44">
        <f t="shared" si="1"/>
        <v>1986126610.0876839</v>
      </c>
    </row>
    <row r="13" spans="2:11" ht="15.75" thickBot="1" x14ac:dyDescent="0.3">
      <c r="B13" s="37" t="s">
        <v>23</v>
      </c>
      <c r="C13" s="38"/>
      <c r="D13" s="39">
        <f t="shared" ref="D13:K13" si="2">SUM(D6:D12)</f>
        <v>8230149</v>
      </c>
      <c r="E13" s="39">
        <f t="shared" si="2"/>
        <v>8648192</v>
      </c>
      <c r="F13" s="39">
        <f t="shared" si="2"/>
        <v>1546721391</v>
      </c>
      <c r="G13" s="39">
        <f t="shared" si="2"/>
        <v>1518843133</v>
      </c>
      <c r="H13" s="39">
        <f t="shared" si="2"/>
        <v>27878258</v>
      </c>
      <c r="I13" s="39">
        <f t="shared" si="2"/>
        <v>311061336.77902019</v>
      </c>
      <c r="J13" s="39">
        <f t="shared" si="2"/>
        <v>31971987519</v>
      </c>
      <c r="K13" s="40">
        <f t="shared" si="2"/>
        <v>6429890499.3564463</v>
      </c>
    </row>
    <row r="15" spans="2:11" s="13" customFormat="1" x14ac:dyDescent="0.2">
      <c r="B15" s="33" t="s">
        <v>198</v>
      </c>
      <c r="C15" s="34">
        <v>4.9724000000000004</v>
      </c>
      <c r="J15" s="14"/>
      <c r="K15" s="14"/>
    </row>
    <row r="16" spans="2:11" x14ac:dyDescent="0.2">
      <c r="B16" s="35"/>
      <c r="C16" s="35" t="s">
        <v>195</v>
      </c>
    </row>
    <row r="17" spans="7:7" x14ac:dyDescent="0.2">
      <c r="G17" s="20"/>
    </row>
    <row r="18" spans="7:7" x14ac:dyDescent="0.2">
      <c r="G18" s="20"/>
    </row>
    <row r="19" spans="7:7" x14ac:dyDescent="0.2">
      <c r="G19" s="20"/>
    </row>
    <row r="20" spans="7:7" x14ac:dyDescent="0.2">
      <c r="G20" s="20"/>
    </row>
    <row r="21" spans="7:7" x14ac:dyDescent="0.2">
      <c r="G21" s="20"/>
    </row>
    <row r="22" spans="7:7" x14ac:dyDescent="0.2">
      <c r="G22" s="20"/>
    </row>
    <row r="23" spans="7:7" x14ac:dyDescent="0.2">
      <c r="G23" s="20"/>
    </row>
    <row r="24" spans="7:7" x14ac:dyDescent="0.2">
      <c r="G24" s="20"/>
    </row>
    <row r="25" spans="7:7" x14ac:dyDescent="0.2">
      <c r="G25" s="20"/>
    </row>
    <row r="26" spans="7:7" x14ac:dyDescent="0.2">
      <c r="G26" s="20"/>
    </row>
    <row r="27" spans="7:7" x14ac:dyDescent="0.2">
      <c r="G27" s="20"/>
    </row>
    <row r="28" spans="7:7" x14ac:dyDescent="0.2">
      <c r="G28" s="20"/>
    </row>
    <row r="29" spans="7:7" x14ac:dyDescent="0.2">
      <c r="G29" s="20"/>
    </row>
    <row r="30" spans="7:7" x14ac:dyDescent="0.2">
      <c r="G30" s="20"/>
    </row>
    <row r="31" spans="7:7" x14ac:dyDescent="0.2">
      <c r="G31" s="20"/>
    </row>
  </sheetData>
  <mergeCells count="9">
    <mergeCell ref="C3:C4"/>
    <mergeCell ref="D3:D4"/>
    <mergeCell ref="E3:E4"/>
    <mergeCell ref="B2:K2"/>
    <mergeCell ref="J3:J4"/>
    <mergeCell ref="F3:H3"/>
    <mergeCell ref="K3:K4"/>
    <mergeCell ref="I3:I4"/>
    <mergeCell ref="B3:B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I11" sqref="I11"/>
    </sheetView>
  </sheetViews>
  <sheetFormatPr defaultRowHeight="15" x14ac:dyDescent="0.2"/>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58.5" customHeight="1" x14ac:dyDescent="0.2">
      <c r="B2" s="121" t="s">
        <v>223</v>
      </c>
      <c r="C2" s="122"/>
      <c r="D2" s="122"/>
      <c r="E2" s="123"/>
    </row>
    <row r="3" spans="2:5" x14ac:dyDescent="0.2">
      <c r="B3" s="117" t="s">
        <v>24</v>
      </c>
      <c r="C3" s="118"/>
      <c r="D3" s="118" t="s">
        <v>25</v>
      </c>
      <c r="E3" s="119"/>
    </row>
    <row r="4" spans="2:5" x14ac:dyDescent="0.2">
      <c r="B4" s="78" t="s">
        <v>26</v>
      </c>
      <c r="C4" s="79" t="s">
        <v>27</v>
      </c>
      <c r="D4" s="79" t="s">
        <v>28</v>
      </c>
      <c r="E4" s="80" t="s">
        <v>29</v>
      </c>
    </row>
    <row r="5" spans="2:5" ht="15.75" x14ac:dyDescent="0.25">
      <c r="B5" s="75"/>
      <c r="C5" s="76" t="s">
        <v>30</v>
      </c>
      <c r="D5" s="43">
        <v>77023</v>
      </c>
      <c r="E5" s="77">
        <f t="shared" ref="E5:E48" si="0">D5/$D$48</f>
        <v>9.35863980105342E-3</v>
      </c>
    </row>
    <row r="6" spans="2:5" ht="15.75" x14ac:dyDescent="0.25">
      <c r="B6" s="75" t="s">
        <v>31</v>
      </c>
      <c r="C6" s="76" t="s">
        <v>32</v>
      </c>
      <c r="D6" s="43">
        <v>67946</v>
      </c>
      <c r="E6" s="77">
        <f t="shared" si="0"/>
        <v>8.2557436080440347E-3</v>
      </c>
    </row>
    <row r="7" spans="2:5" ht="15.75" x14ac:dyDescent="0.25">
      <c r="B7" s="75" t="s">
        <v>33</v>
      </c>
      <c r="C7" s="76" t="s">
        <v>34</v>
      </c>
      <c r="D7" s="43">
        <v>97284</v>
      </c>
      <c r="E7" s="77">
        <f t="shared" si="0"/>
        <v>1.1820442132943159E-2</v>
      </c>
    </row>
    <row r="8" spans="2:5" ht="15.75" x14ac:dyDescent="0.25">
      <c r="B8" s="75" t="s">
        <v>35</v>
      </c>
      <c r="C8" s="76" t="s">
        <v>36</v>
      </c>
      <c r="D8" s="43">
        <v>120535</v>
      </c>
      <c r="E8" s="77">
        <f t="shared" si="0"/>
        <v>1.4645542869272476E-2</v>
      </c>
    </row>
    <row r="9" spans="2:5" ht="15.75" x14ac:dyDescent="0.25">
      <c r="B9" s="75" t="s">
        <v>37</v>
      </c>
      <c r="C9" s="76" t="s">
        <v>38</v>
      </c>
      <c r="D9" s="43">
        <v>104893</v>
      </c>
      <c r="E9" s="77">
        <f t="shared" si="0"/>
        <v>1.2744969744776189E-2</v>
      </c>
    </row>
    <row r="10" spans="2:5" ht="15.75" x14ac:dyDescent="0.25">
      <c r="B10" s="75" t="s">
        <v>39</v>
      </c>
      <c r="C10" s="76" t="s">
        <v>40</v>
      </c>
      <c r="D10" s="43">
        <v>159368</v>
      </c>
      <c r="E10" s="77">
        <f t="shared" si="0"/>
        <v>1.9363926461112672E-2</v>
      </c>
    </row>
    <row r="11" spans="2:5" ht="15.75" x14ac:dyDescent="0.25">
      <c r="B11" s="75" t="s">
        <v>41</v>
      </c>
      <c r="C11" s="76" t="s">
        <v>42</v>
      </c>
      <c r="D11" s="43">
        <v>70682</v>
      </c>
      <c r="E11" s="77">
        <f t="shared" si="0"/>
        <v>8.5881798737787122E-3</v>
      </c>
    </row>
    <row r="12" spans="2:5" ht="15.75" x14ac:dyDescent="0.25">
      <c r="B12" s="75" t="s">
        <v>43</v>
      </c>
      <c r="C12" s="76" t="s">
        <v>44</v>
      </c>
      <c r="D12" s="43">
        <v>58888</v>
      </c>
      <c r="E12" s="77">
        <f t="shared" si="0"/>
        <v>7.1551560002133616E-3</v>
      </c>
    </row>
    <row r="13" spans="2:5" ht="15.75" x14ac:dyDescent="0.25">
      <c r="B13" s="75" t="s">
        <v>45</v>
      </c>
      <c r="C13" s="76" t="s">
        <v>46</v>
      </c>
      <c r="D13" s="43">
        <v>136446</v>
      </c>
      <c r="E13" s="77">
        <f t="shared" si="0"/>
        <v>1.6578800699720016E-2</v>
      </c>
    </row>
    <row r="14" spans="2:5" ht="15.75" x14ac:dyDescent="0.25">
      <c r="B14" s="75" t="s">
        <v>48</v>
      </c>
      <c r="C14" s="76" t="s">
        <v>49</v>
      </c>
      <c r="D14" s="43">
        <v>45646</v>
      </c>
      <c r="E14" s="77">
        <f t="shared" si="0"/>
        <v>5.5461936351334585E-3</v>
      </c>
    </row>
    <row r="15" spans="2:5" ht="15.75" x14ac:dyDescent="0.25">
      <c r="B15" s="75" t="s">
        <v>50</v>
      </c>
      <c r="C15" s="76" t="s">
        <v>51</v>
      </c>
      <c r="D15" s="43">
        <v>69815</v>
      </c>
      <c r="E15" s="77">
        <f t="shared" si="0"/>
        <v>8.4828354869395436E-3</v>
      </c>
    </row>
    <row r="16" spans="2:5" ht="15.75" x14ac:dyDescent="0.25">
      <c r="B16" s="75" t="s">
        <v>52</v>
      </c>
      <c r="C16" s="76" t="s">
        <v>53</v>
      </c>
      <c r="D16" s="43">
        <v>46728</v>
      </c>
      <c r="E16" s="77">
        <f t="shared" si="0"/>
        <v>5.6776614858370118E-3</v>
      </c>
    </row>
    <row r="17" spans="2:5" ht="15.75" x14ac:dyDescent="0.25">
      <c r="B17" s="75" t="s">
        <v>54</v>
      </c>
      <c r="C17" s="76" t="s">
        <v>55</v>
      </c>
      <c r="D17" s="43">
        <v>223697</v>
      </c>
      <c r="E17" s="77">
        <f t="shared" si="0"/>
        <v>2.7180188353819596E-2</v>
      </c>
    </row>
    <row r="18" spans="2:5" ht="15.75" x14ac:dyDescent="0.25">
      <c r="B18" s="75" t="s">
        <v>56</v>
      </c>
      <c r="C18" s="76" t="s">
        <v>57</v>
      </c>
      <c r="D18" s="43">
        <v>179054</v>
      </c>
      <c r="E18" s="77">
        <f t="shared" si="0"/>
        <v>2.175586371522557E-2</v>
      </c>
    </row>
    <row r="19" spans="2:5" ht="15.75" x14ac:dyDescent="0.25">
      <c r="B19" s="75" t="s">
        <v>58</v>
      </c>
      <c r="C19" s="76" t="s">
        <v>59</v>
      </c>
      <c r="D19" s="43">
        <v>55300</v>
      </c>
      <c r="E19" s="77">
        <f t="shared" si="0"/>
        <v>6.7191979148858664E-3</v>
      </c>
    </row>
    <row r="20" spans="2:5" ht="15.75" x14ac:dyDescent="0.25">
      <c r="B20" s="75" t="s">
        <v>60</v>
      </c>
      <c r="C20" s="76" t="s">
        <v>61</v>
      </c>
      <c r="D20" s="43">
        <v>66803</v>
      </c>
      <c r="E20" s="77">
        <f t="shared" si="0"/>
        <v>8.1168639838719806E-3</v>
      </c>
    </row>
    <row r="21" spans="2:5" ht="15.75" x14ac:dyDescent="0.25">
      <c r="B21" s="75" t="s">
        <v>62</v>
      </c>
      <c r="C21" s="76" t="s">
        <v>63</v>
      </c>
      <c r="D21" s="43">
        <v>130918</v>
      </c>
      <c r="E21" s="77">
        <f t="shared" si="0"/>
        <v>1.5907123917197612E-2</v>
      </c>
    </row>
    <row r="22" spans="2:5" ht="15.75" x14ac:dyDescent="0.25">
      <c r="B22" s="75" t="s">
        <v>64</v>
      </c>
      <c r="C22" s="76" t="s">
        <v>65</v>
      </c>
      <c r="D22" s="43">
        <v>122435</v>
      </c>
      <c r="E22" s="77">
        <f t="shared" si="0"/>
        <v>1.4876401387143781E-2</v>
      </c>
    </row>
    <row r="23" spans="2:5" ht="15.75" x14ac:dyDescent="0.25">
      <c r="B23" s="75" t="s">
        <v>66</v>
      </c>
      <c r="C23" s="76" t="s">
        <v>67</v>
      </c>
      <c r="D23" s="43">
        <v>69207</v>
      </c>
      <c r="E23" s="77">
        <f t="shared" si="0"/>
        <v>8.4089607612207271E-3</v>
      </c>
    </row>
    <row r="24" spans="2:5" ht="15.75" x14ac:dyDescent="0.25">
      <c r="B24" s="75" t="s">
        <v>68</v>
      </c>
      <c r="C24" s="76" t="s">
        <v>69</v>
      </c>
      <c r="D24" s="43">
        <v>102194</v>
      </c>
      <c r="E24" s="77">
        <f t="shared" si="0"/>
        <v>1.2417029144915846E-2</v>
      </c>
    </row>
    <row r="25" spans="2:5" ht="15.75" x14ac:dyDescent="0.25">
      <c r="B25" s="75" t="s">
        <v>70</v>
      </c>
      <c r="C25" s="76" t="s">
        <v>71</v>
      </c>
      <c r="D25" s="43">
        <v>103585</v>
      </c>
      <c r="E25" s="77">
        <f t="shared" si="0"/>
        <v>1.2586041880894258E-2</v>
      </c>
    </row>
    <row r="26" spans="2:5" ht="15.75" x14ac:dyDescent="0.25">
      <c r="B26" s="75" t="s">
        <v>72</v>
      </c>
      <c r="C26" s="76" t="s">
        <v>73</v>
      </c>
      <c r="D26" s="43">
        <v>32586</v>
      </c>
      <c r="E26" s="77">
        <f t="shared" si="0"/>
        <v>3.9593450859759646E-3</v>
      </c>
    </row>
    <row r="27" spans="2:5" ht="15.75" x14ac:dyDescent="0.25">
      <c r="B27" s="75" t="s">
        <v>74</v>
      </c>
      <c r="C27" s="76" t="s">
        <v>75</v>
      </c>
      <c r="D27" s="43">
        <v>209202</v>
      </c>
      <c r="E27" s="77">
        <f t="shared" si="0"/>
        <v>2.5418980871427722E-2</v>
      </c>
    </row>
    <row r="28" spans="2:5" x14ac:dyDescent="0.25">
      <c r="B28" s="75" t="s">
        <v>76</v>
      </c>
      <c r="C28" s="76" t="s">
        <v>77</v>
      </c>
      <c r="D28" s="43">
        <v>23291</v>
      </c>
      <c r="E28" s="77">
        <f t="shared" si="0"/>
        <v>2.8299609156529244E-3</v>
      </c>
    </row>
    <row r="29" spans="2:5" ht="15.75" x14ac:dyDescent="0.25">
      <c r="B29" s="75" t="s">
        <v>78</v>
      </c>
      <c r="C29" s="76" t="s">
        <v>79</v>
      </c>
      <c r="D29" s="43">
        <v>139857</v>
      </c>
      <c r="E29" s="77">
        <f t="shared" si="0"/>
        <v>1.6993252491540555E-2</v>
      </c>
    </row>
    <row r="30" spans="2:5" ht="15.75" x14ac:dyDescent="0.25">
      <c r="B30" s="75" t="s">
        <v>80</v>
      </c>
      <c r="C30" s="76" t="s">
        <v>81</v>
      </c>
      <c r="D30" s="43">
        <v>41873</v>
      </c>
      <c r="E30" s="77">
        <f t="shared" si="0"/>
        <v>5.0877572204342837E-3</v>
      </c>
    </row>
    <row r="31" spans="2:5" ht="15.75" x14ac:dyDescent="0.25">
      <c r="B31" s="75" t="s">
        <v>82</v>
      </c>
      <c r="C31" s="76" t="s">
        <v>83</v>
      </c>
      <c r="D31" s="43">
        <v>166364</v>
      </c>
      <c r="E31" s="77">
        <f t="shared" si="0"/>
        <v>2.0213971824811435E-2</v>
      </c>
    </row>
    <row r="32" spans="2:5" ht="15.75" x14ac:dyDescent="0.25">
      <c r="B32" s="75" t="s">
        <v>84</v>
      </c>
      <c r="C32" s="76" t="s">
        <v>85</v>
      </c>
      <c r="D32" s="43">
        <v>108195</v>
      </c>
      <c r="E32" s="77">
        <f t="shared" si="0"/>
        <v>1.3146177547939897E-2</v>
      </c>
    </row>
    <row r="33" spans="2:13" ht="15.75" x14ac:dyDescent="0.25">
      <c r="B33" s="75" t="s">
        <v>86</v>
      </c>
      <c r="C33" s="76" t="s">
        <v>87</v>
      </c>
      <c r="D33" s="43">
        <v>78876</v>
      </c>
      <c r="E33" s="77">
        <f t="shared" si="0"/>
        <v>9.5837876082194868E-3</v>
      </c>
    </row>
    <row r="34" spans="2:13" ht="15.75" x14ac:dyDescent="0.25">
      <c r="B34" s="75" t="s">
        <v>88</v>
      </c>
      <c r="C34" s="76" t="s">
        <v>89</v>
      </c>
      <c r="D34" s="43">
        <v>167196</v>
      </c>
      <c r="E34" s="77">
        <f t="shared" si="0"/>
        <v>2.0315063554742448E-2</v>
      </c>
    </row>
    <row r="35" spans="2:13" ht="15.75" x14ac:dyDescent="0.25">
      <c r="B35" s="75" t="s">
        <v>90</v>
      </c>
      <c r="C35" s="76" t="s">
        <v>91</v>
      </c>
      <c r="D35" s="43">
        <v>125879</v>
      </c>
      <c r="E35" s="77">
        <f t="shared" si="0"/>
        <v>1.5294862826906293E-2</v>
      </c>
    </row>
    <row r="36" spans="2:13" ht="15.75" x14ac:dyDescent="0.25">
      <c r="B36" s="75" t="s">
        <v>92</v>
      </c>
      <c r="C36" s="76" t="s">
        <v>93</v>
      </c>
      <c r="D36" s="43">
        <v>71250</v>
      </c>
      <c r="E36" s="77">
        <f t="shared" si="0"/>
        <v>8.6571944201739234E-3</v>
      </c>
    </row>
    <row r="37" spans="2:13" ht="15.75" x14ac:dyDescent="0.25">
      <c r="B37" s="75" t="s">
        <v>94</v>
      </c>
      <c r="C37" s="76" t="s">
        <v>95</v>
      </c>
      <c r="D37" s="43">
        <v>187713</v>
      </c>
      <c r="E37" s="77">
        <f t="shared" si="0"/>
        <v>2.2807971034303268E-2</v>
      </c>
    </row>
    <row r="38" spans="2:13" ht="15.75" x14ac:dyDescent="0.25">
      <c r="B38" s="75" t="s">
        <v>96</v>
      </c>
      <c r="C38" s="76" t="s">
        <v>97</v>
      </c>
      <c r="D38" s="43">
        <v>184195</v>
      </c>
      <c r="E38" s="77">
        <f t="shared" si="0"/>
        <v>2.2380518262792082E-2</v>
      </c>
    </row>
    <row r="39" spans="2:13" ht="15.75" x14ac:dyDescent="0.25">
      <c r="B39" s="75" t="s">
        <v>98</v>
      </c>
      <c r="C39" s="76" t="s">
        <v>99</v>
      </c>
      <c r="D39" s="43">
        <v>40056</v>
      </c>
      <c r="E39" s="77">
        <f t="shared" si="0"/>
        <v>4.8669835746594624E-3</v>
      </c>
    </row>
    <row r="40" spans="2:13" ht="15.75" x14ac:dyDescent="0.25">
      <c r="B40" s="75" t="s">
        <v>100</v>
      </c>
      <c r="C40" s="76" t="s">
        <v>101</v>
      </c>
      <c r="D40" s="43">
        <v>393635</v>
      </c>
      <c r="E40" s="77">
        <f t="shared" si="0"/>
        <v>4.7828417201195267E-2</v>
      </c>
      <c r="M40" s="21"/>
    </row>
    <row r="41" spans="2:13" ht="15.75" x14ac:dyDescent="0.25">
      <c r="B41" s="75" t="s">
        <v>102</v>
      </c>
      <c r="C41" s="76" t="s">
        <v>103</v>
      </c>
      <c r="D41" s="43">
        <v>61001</v>
      </c>
      <c r="E41" s="77">
        <f t="shared" si="0"/>
        <v>7.411894972982871E-3</v>
      </c>
    </row>
    <row r="42" spans="2:13" ht="15.75" x14ac:dyDescent="0.25">
      <c r="B42" s="75" t="s">
        <v>104</v>
      </c>
      <c r="C42" s="76" t="s">
        <v>105</v>
      </c>
      <c r="D42" s="43">
        <v>90429</v>
      </c>
      <c r="E42" s="77">
        <f t="shared" si="0"/>
        <v>1.098752890136011E-2</v>
      </c>
    </row>
    <row r="43" spans="2:13" ht="15.75" x14ac:dyDescent="0.25">
      <c r="B43" s="75" t="s">
        <v>106</v>
      </c>
      <c r="C43" s="76" t="s">
        <v>107</v>
      </c>
      <c r="D43" s="43">
        <v>109139</v>
      </c>
      <c r="E43" s="77">
        <f t="shared" si="0"/>
        <v>1.3260877779977009E-2</v>
      </c>
    </row>
    <row r="44" spans="2:13" ht="15.75" x14ac:dyDescent="0.25">
      <c r="B44" s="75" t="s">
        <v>108</v>
      </c>
      <c r="C44" s="76" t="s">
        <v>109</v>
      </c>
      <c r="D44" s="43">
        <v>90075</v>
      </c>
      <c r="E44" s="77">
        <f t="shared" si="0"/>
        <v>1.0944516314346193E-2</v>
      </c>
    </row>
    <row r="45" spans="2:13" ht="15.75" x14ac:dyDescent="0.25">
      <c r="B45" s="75" t="s">
        <v>110</v>
      </c>
      <c r="C45" s="76" t="s">
        <v>111</v>
      </c>
      <c r="D45" s="43">
        <v>41554</v>
      </c>
      <c r="E45" s="77">
        <f t="shared" si="0"/>
        <v>5.0489972903285229E-3</v>
      </c>
    </row>
    <row r="46" spans="2:13" ht="15.75" x14ac:dyDescent="0.25">
      <c r="B46" s="75" t="s">
        <v>112</v>
      </c>
      <c r="C46" s="76" t="s">
        <v>113</v>
      </c>
      <c r="D46" s="43">
        <v>2798917</v>
      </c>
      <c r="E46" s="77">
        <f t="shared" si="0"/>
        <v>0.34008096329726228</v>
      </c>
    </row>
    <row r="47" spans="2:13" ht="15.75" x14ac:dyDescent="0.25">
      <c r="B47" s="75" t="s">
        <v>114</v>
      </c>
      <c r="C47" s="76" t="s">
        <v>115</v>
      </c>
      <c r="D47" s="43">
        <v>960419</v>
      </c>
      <c r="E47" s="77">
        <f t="shared" si="0"/>
        <v>0.1166952141449687</v>
      </c>
    </row>
    <row r="48" spans="2:13" ht="16.5" thickBot="1" x14ac:dyDescent="0.3">
      <c r="B48" s="81" t="s">
        <v>116</v>
      </c>
      <c r="C48" s="82" t="s">
        <v>23</v>
      </c>
      <c r="D48" s="39">
        <f>SUM(D5:D47)</f>
        <v>8230149</v>
      </c>
      <c r="E48" s="83">
        <f t="shared" si="0"/>
        <v>1</v>
      </c>
    </row>
    <row r="49" spans="4:4" x14ac:dyDescent="0.2">
      <c r="D49" s="28"/>
    </row>
  </sheetData>
  <mergeCells count="3">
    <mergeCell ref="B3:C3"/>
    <mergeCell ref="D3:E3"/>
    <mergeCell ref="B2:E2"/>
  </mergeCells>
  <phoneticPr fontId="7" type="noConversion"/>
  <printOptions horizontalCentered="1" verticalCentered="1"/>
  <pageMargins left="0.27" right="0.28000000000000003" top="0.26" bottom="0.55000000000000004" header="0.21" footer="0.15"/>
  <pageSetup scale="84" orientation="portrait" horizontalDpi="300" verticalDpi="300" r:id="rId1"/>
  <headerFooter alignWithMargins="0">
    <oddFooter>&amp;R&amp;"Arial,Italic"&amp;F
&amp;D /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H9" sqref="H9"/>
    </sheetView>
  </sheetViews>
  <sheetFormatPr defaultRowHeight="15" x14ac:dyDescent="0.2"/>
  <cols>
    <col min="2" max="2" width="8.5703125" customWidth="1"/>
    <col min="3" max="3" width="16.140625" customWidth="1"/>
    <col min="4" max="4" width="32.5703125" customWidth="1"/>
    <col min="5" max="16384" width="9.140625" style="9"/>
  </cols>
  <sheetData>
    <row r="1" spans="2:4" ht="15.75" thickBot="1" x14ac:dyDescent="0.25"/>
    <row r="2" spans="2:4" ht="56.25" customHeight="1" x14ac:dyDescent="0.2">
      <c r="B2" s="126" t="s">
        <v>224</v>
      </c>
      <c r="C2" s="127"/>
      <c r="D2" s="128"/>
    </row>
    <row r="3" spans="2:4" ht="65.25" customHeight="1" x14ac:dyDescent="0.2">
      <c r="B3" s="124" t="s">
        <v>24</v>
      </c>
      <c r="C3" s="125"/>
      <c r="D3" s="84" t="s">
        <v>193</v>
      </c>
    </row>
    <row r="4" spans="2:4" x14ac:dyDescent="0.2">
      <c r="B4" s="78" t="s">
        <v>26</v>
      </c>
      <c r="C4" s="79" t="s">
        <v>3</v>
      </c>
      <c r="D4" s="85"/>
    </row>
    <row r="5" spans="2:4" ht="15.75" x14ac:dyDescent="0.25">
      <c r="B5" s="87"/>
      <c r="C5" s="88" t="s">
        <v>4</v>
      </c>
      <c r="D5" s="89">
        <v>40313</v>
      </c>
    </row>
    <row r="6" spans="2:4" ht="15.75" x14ac:dyDescent="0.25">
      <c r="B6" s="90" t="s">
        <v>31</v>
      </c>
      <c r="C6" s="91" t="s">
        <v>32</v>
      </c>
      <c r="D6" s="89">
        <v>74085</v>
      </c>
    </row>
    <row r="7" spans="2:4" ht="15.75" x14ac:dyDescent="0.25">
      <c r="B7" s="90" t="s">
        <v>33</v>
      </c>
      <c r="C7" s="91" t="s">
        <v>34</v>
      </c>
      <c r="D7" s="89">
        <v>96190</v>
      </c>
    </row>
    <row r="8" spans="2:4" ht="15.75" x14ac:dyDescent="0.25">
      <c r="B8" s="90" t="s">
        <v>35</v>
      </c>
      <c r="C8" s="91" t="s">
        <v>36</v>
      </c>
      <c r="D8" s="89">
        <v>142797</v>
      </c>
    </row>
    <row r="9" spans="2:4" ht="15.75" x14ac:dyDescent="0.25">
      <c r="B9" s="90" t="s">
        <v>37</v>
      </c>
      <c r="C9" s="91" t="s">
        <v>38</v>
      </c>
      <c r="D9" s="89">
        <v>93205</v>
      </c>
    </row>
    <row r="10" spans="2:4" ht="15.75" x14ac:dyDescent="0.25">
      <c r="B10" s="90" t="s">
        <v>39</v>
      </c>
      <c r="C10" s="91" t="s">
        <v>40</v>
      </c>
      <c r="D10" s="89">
        <v>127402</v>
      </c>
    </row>
    <row r="11" spans="2:4" ht="15.75" x14ac:dyDescent="0.25">
      <c r="B11" s="90" t="s">
        <v>41</v>
      </c>
      <c r="C11" s="91" t="s">
        <v>42</v>
      </c>
      <c r="D11" s="89">
        <v>50043</v>
      </c>
    </row>
    <row r="12" spans="2:4" ht="15.75" x14ac:dyDescent="0.25">
      <c r="B12" s="90" t="s">
        <v>43</v>
      </c>
      <c r="C12" s="91" t="s">
        <v>44</v>
      </c>
      <c r="D12" s="89">
        <v>48207</v>
      </c>
    </row>
    <row r="13" spans="2:4" ht="15.75" x14ac:dyDescent="0.25">
      <c r="B13" s="90" t="s">
        <v>45</v>
      </c>
      <c r="C13" s="91" t="s">
        <v>46</v>
      </c>
      <c r="D13" s="89">
        <v>140172</v>
      </c>
    </row>
    <row r="14" spans="2:4" ht="15.75" x14ac:dyDescent="0.25">
      <c r="B14" s="90" t="s">
        <v>48</v>
      </c>
      <c r="C14" s="91" t="s">
        <v>49</v>
      </c>
      <c r="D14" s="89">
        <v>50432</v>
      </c>
    </row>
    <row r="15" spans="2:4" ht="15.75" x14ac:dyDescent="0.25">
      <c r="B15" s="90" t="s">
        <v>50</v>
      </c>
      <c r="C15" s="91" t="s">
        <v>51</v>
      </c>
      <c r="D15" s="89">
        <v>69147</v>
      </c>
    </row>
    <row r="16" spans="2:4" ht="15.75" x14ac:dyDescent="0.25">
      <c r="B16" s="90" t="s">
        <v>52</v>
      </c>
      <c r="C16" s="91" t="s">
        <v>53</v>
      </c>
      <c r="D16" s="89">
        <v>43214</v>
      </c>
    </row>
    <row r="17" spans="2:4" ht="15.75" x14ac:dyDescent="0.25">
      <c r="B17" s="90" t="s">
        <v>54</v>
      </c>
      <c r="C17" s="91" t="s">
        <v>55</v>
      </c>
      <c r="D17" s="89">
        <v>188693</v>
      </c>
    </row>
    <row r="18" spans="2:4" ht="15.75" x14ac:dyDescent="0.25">
      <c r="B18" s="90" t="s">
        <v>56</v>
      </c>
      <c r="C18" s="91" t="s">
        <v>57</v>
      </c>
      <c r="D18" s="89">
        <v>145147</v>
      </c>
    </row>
    <row r="19" spans="2:4" ht="15.75" x14ac:dyDescent="0.25">
      <c r="B19" s="90" t="s">
        <v>58</v>
      </c>
      <c r="C19" s="91" t="s">
        <v>59</v>
      </c>
      <c r="D19" s="89">
        <v>39403</v>
      </c>
    </row>
    <row r="20" spans="2:4" ht="15.75" x14ac:dyDescent="0.25">
      <c r="B20" s="90" t="s">
        <v>60</v>
      </c>
      <c r="C20" s="91" t="s">
        <v>61</v>
      </c>
      <c r="D20" s="89">
        <v>88897</v>
      </c>
    </row>
    <row r="21" spans="2:4" ht="15.75" x14ac:dyDescent="0.25">
      <c r="B21" s="90" t="s">
        <v>62</v>
      </c>
      <c r="C21" s="91" t="s">
        <v>63</v>
      </c>
      <c r="D21" s="89">
        <v>110735</v>
      </c>
    </row>
    <row r="22" spans="2:4" ht="15.75" x14ac:dyDescent="0.25">
      <c r="B22" s="90" t="s">
        <v>64</v>
      </c>
      <c r="C22" s="91" t="s">
        <v>65</v>
      </c>
      <c r="D22" s="89">
        <v>85158</v>
      </c>
    </row>
    <row r="23" spans="2:4" ht="15.75" x14ac:dyDescent="0.25">
      <c r="B23" s="90" t="s">
        <v>66</v>
      </c>
      <c r="C23" s="91" t="s">
        <v>67</v>
      </c>
      <c r="D23" s="89">
        <v>65293</v>
      </c>
    </row>
    <row r="24" spans="2:4" ht="15.75" x14ac:dyDescent="0.25">
      <c r="B24" s="90" t="s">
        <v>68</v>
      </c>
      <c r="C24" s="91" t="s">
        <v>69</v>
      </c>
      <c r="D24" s="89">
        <v>57026</v>
      </c>
    </row>
    <row r="25" spans="2:4" ht="15.75" x14ac:dyDescent="0.25">
      <c r="B25" s="90" t="s">
        <v>70</v>
      </c>
      <c r="C25" s="91" t="s">
        <v>71</v>
      </c>
      <c r="D25" s="89">
        <v>77523</v>
      </c>
    </row>
    <row r="26" spans="2:4" ht="15.75" x14ac:dyDescent="0.25">
      <c r="B26" s="90" t="s">
        <v>72</v>
      </c>
      <c r="C26" s="91" t="s">
        <v>73</v>
      </c>
      <c r="D26" s="89">
        <v>44458</v>
      </c>
    </row>
    <row r="27" spans="2:4" ht="15.75" x14ac:dyDescent="0.25">
      <c r="B27" s="90" t="s">
        <v>74</v>
      </c>
      <c r="C27" s="91" t="s">
        <v>75</v>
      </c>
      <c r="D27" s="89">
        <v>146439</v>
      </c>
    </row>
    <row r="28" spans="2:4" ht="15.75" x14ac:dyDescent="0.25">
      <c r="B28" s="90" t="s">
        <v>76</v>
      </c>
      <c r="C28" s="91" t="s">
        <v>77</v>
      </c>
      <c r="D28" s="89">
        <v>43548</v>
      </c>
    </row>
    <row r="29" spans="2:4" x14ac:dyDescent="0.25">
      <c r="B29" s="90" t="s">
        <v>78</v>
      </c>
      <c r="C29" s="91" t="s">
        <v>79</v>
      </c>
      <c r="D29" s="89">
        <v>85280</v>
      </c>
    </row>
    <row r="30" spans="2:4" ht="15.75" x14ac:dyDescent="0.25">
      <c r="B30" s="90" t="s">
        <v>80</v>
      </c>
      <c r="C30" s="91" t="s">
        <v>81</v>
      </c>
      <c r="D30" s="89">
        <v>36733</v>
      </c>
    </row>
    <row r="31" spans="2:4" ht="15.75" x14ac:dyDescent="0.25">
      <c r="B31" s="90" t="s">
        <v>82</v>
      </c>
      <c r="C31" s="91" t="s">
        <v>83</v>
      </c>
      <c r="D31" s="89">
        <v>108195</v>
      </c>
    </row>
    <row r="32" spans="2:4" ht="15.75" x14ac:dyDescent="0.25">
      <c r="B32" s="90" t="s">
        <v>84</v>
      </c>
      <c r="C32" s="91" t="s">
        <v>85</v>
      </c>
      <c r="D32" s="89">
        <v>68855</v>
      </c>
    </row>
    <row r="33" spans="2:12" ht="15.75" x14ac:dyDescent="0.25">
      <c r="B33" s="90" t="s">
        <v>86</v>
      </c>
      <c r="C33" s="91" t="s">
        <v>87</v>
      </c>
      <c r="D33" s="89">
        <v>63916</v>
      </c>
    </row>
    <row r="34" spans="2:12" ht="15.75" x14ac:dyDescent="0.25">
      <c r="B34" s="90" t="s">
        <v>88</v>
      </c>
      <c r="C34" s="91" t="s">
        <v>89</v>
      </c>
      <c r="D34" s="89">
        <v>164579</v>
      </c>
    </row>
    <row r="35" spans="2:12" ht="15.75" x14ac:dyDescent="0.25">
      <c r="B35" s="90" t="s">
        <v>90</v>
      </c>
      <c r="C35" s="91" t="s">
        <v>91</v>
      </c>
      <c r="D35" s="89">
        <v>61448</v>
      </c>
    </row>
    <row r="36" spans="2:12" ht="15.75" x14ac:dyDescent="0.25">
      <c r="B36" s="90" t="s">
        <v>92</v>
      </c>
      <c r="C36" s="91" t="s">
        <v>93</v>
      </c>
      <c r="D36" s="89">
        <v>42739</v>
      </c>
    </row>
    <row r="37" spans="2:12" ht="15.75" x14ac:dyDescent="0.25">
      <c r="B37" s="90" t="s">
        <v>94</v>
      </c>
      <c r="C37" s="91" t="s">
        <v>95</v>
      </c>
      <c r="D37" s="89">
        <v>103155</v>
      </c>
    </row>
    <row r="38" spans="2:12" ht="15.75" x14ac:dyDescent="0.25">
      <c r="B38" s="90" t="s">
        <v>96</v>
      </c>
      <c r="C38" s="91" t="s">
        <v>97</v>
      </c>
      <c r="D38" s="89">
        <v>92638</v>
      </c>
    </row>
    <row r="39" spans="2:12" ht="15.75" x14ac:dyDescent="0.25">
      <c r="B39" s="90" t="s">
        <v>98</v>
      </c>
      <c r="C39" s="91" t="s">
        <v>99</v>
      </c>
      <c r="D39" s="89">
        <v>50380</v>
      </c>
    </row>
    <row r="40" spans="2:12" ht="15.75" x14ac:dyDescent="0.25">
      <c r="B40" s="90" t="s">
        <v>100</v>
      </c>
      <c r="C40" s="91" t="s">
        <v>101</v>
      </c>
      <c r="D40" s="89">
        <v>178289</v>
      </c>
    </row>
    <row r="41" spans="2:12" ht="15.75" x14ac:dyDescent="0.25">
      <c r="B41" s="90" t="s">
        <v>102</v>
      </c>
      <c r="C41" s="91" t="s">
        <v>103</v>
      </c>
      <c r="D41" s="89">
        <v>34640</v>
      </c>
    </row>
    <row r="42" spans="2:12" ht="15.75" x14ac:dyDescent="0.25">
      <c r="B42" s="90" t="s">
        <v>104</v>
      </c>
      <c r="C42" s="91" t="s">
        <v>105</v>
      </c>
      <c r="D42" s="89">
        <v>48942</v>
      </c>
    </row>
    <row r="43" spans="2:12" ht="15.75" x14ac:dyDescent="0.25">
      <c r="B43" s="90" t="s">
        <v>106</v>
      </c>
      <c r="C43" s="91" t="s">
        <v>107</v>
      </c>
      <c r="D43" s="89">
        <v>66323</v>
      </c>
    </row>
    <row r="44" spans="2:12" ht="15.75" x14ac:dyDescent="0.25">
      <c r="B44" s="90" t="s">
        <v>108</v>
      </c>
      <c r="C44" s="91" t="s">
        <v>109</v>
      </c>
      <c r="D44" s="89">
        <v>46048</v>
      </c>
      <c r="L44" s="21"/>
    </row>
    <row r="45" spans="2:12" ht="15.75" x14ac:dyDescent="0.25">
      <c r="B45" s="90" t="s">
        <v>110</v>
      </c>
      <c r="C45" s="91" t="s">
        <v>111</v>
      </c>
      <c r="D45" s="89">
        <v>47145</v>
      </c>
    </row>
    <row r="46" spans="2:12" ht="15.75" x14ac:dyDescent="0.25">
      <c r="B46" s="90" t="s">
        <v>112</v>
      </c>
      <c r="C46" s="91" t="s">
        <v>113</v>
      </c>
      <c r="D46" s="89">
        <v>70166</v>
      </c>
    </row>
    <row r="47" spans="2:12" ht="15.75" x14ac:dyDescent="0.25">
      <c r="B47" s="90">
        <v>421</v>
      </c>
      <c r="C47" s="91" t="s">
        <v>113</v>
      </c>
      <c r="D47" s="89">
        <v>95549</v>
      </c>
    </row>
    <row r="48" spans="2:12" ht="15.75" x14ac:dyDescent="0.25">
      <c r="B48" s="90">
        <v>431</v>
      </c>
      <c r="C48" s="91" t="s">
        <v>113</v>
      </c>
      <c r="D48" s="89">
        <v>128364</v>
      </c>
    </row>
    <row r="49" spans="2:4" ht="15.75" x14ac:dyDescent="0.25">
      <c r="B49" s="90">
        <v>441</v>
      </c>
      <c r="C49" s="91" t="s">
        <v>113</v>
      </c>
      <c r="D49" s="89">
        <v>97677</v>
      </c>
    </row>
    <row r="50" spans="2:4" ht="15.75" x14ac:dyDescent="0.25">
      <c r="B50" s="90">
        <v>451</v>
      </c>
      <c r="C50" s="91" t="s">
        <v>113</v>
      </c>
      <c r="D50" s="89">
        <v>76464</v>
      </c>
    </row>
    <row r="51" spans="2:4" ht="15.75" x14ac:dyDescent="0.25">
      <c r="B51" s="90">
        <v>461</v>
      </c>
      <c r="C51" s="91" t="s">
        <v>113</v>
      </c>
      <c r="D51" s="89">
        <v>118814</v>
      </c>
    </row>
    <row r="52" spans="2:4" ht="15.75" x14ac:dyDescent="0.25">
      <c r="B52" s="90" t="s">
        <v>114</v>
      </c>
      <c r="C52" s="91" t="s">
        <v>115</v>
      </c>
      <c r="D52" s="89">
        <v>157991</v>
      </c>
    </row>
    <row r="53" spans="2:4" ht="16.5" thickBot="1" x14ac:dyDescent="0.3">
      <c r="B53" s="81" t="s">
        <v>116</v>
      </c>
      <c r="C53" s="82" t="s">
        <v>23</v>
      </c>
      <c r="D53" s="86">
        <f>SUM(D5:D52)</f>
        <v>4111857</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1"/>
  <sheetViews>
    <sheetView workbookViewId="0">
      <selection activeCell="C16" sqref="C16"/>
    </sheetView>
  </sheetViews>
  <sheetFormatPr defaultRowHeight="12.75" x14ac:dyDescent="0.2"/>
  <cols>
    <col min="1" max="1" width="12.140625" customWidth="1"/>
    <col min="2" max="2" width="31" customWidth="1"/>
    <col min="3" max="3" width="32.7109375" customWidth="1"/>
  </cols>
  <sheetData>
    <row r="1" spans="2:3" ht="16.5" thickBot="1" x14ac:dyDescent="0.3">
      <c r="B1" s="120"/>
      <c r="C1" s="120"/>
    </row>
    <row r="2" spans="2:3" ht="45.75" customHeight="1" x14ac:dyDescent="0.2">
      <c r="B2" s="121" t="s">
        <v>225</v>
      </c>
      <c r="C2" s="123"/>
    </row>
    <row r="3" spans="2:3" x14ac:dyDescent="0.2">
      <c r="B3" s="78" t="s">
        <v>166</v>
      </c>
      <c r="C3" s="85" t="s">
        <v>25</v>
      </c>
    </row>
    <row r="4" spans="2:3" ht="15" x14ac:dyDescent="0.25">
      <c r="B4" s="92" t="s">
        <v>165</v>
      </c>
      <c r="C4" s="44">
        <v>75607</v>
      </c>
    </row>
    <row r="5" spans="2:3" ht="15" x14ac:dyDescent="0.25">
      <c r="B5" s="92" t="s">
        <v>0</v>
      </c>
      <c r="C5" s="44">
        <v>75455</v>
      </c>
    </row>
    <row r="6" spans="2:3" ht="15" x14ac:dyDescent="0.25">
      <c r="B6" s="92" t="s">
        <v>10</v>
      </c>
      <c r="C6" s="44">
        <v>75359</v>
      </c>
    </row>
    <row r="7" spans="2:3" ht="15" x14ac:dyDescent="0.25">
      <c r="B7" s="92" t="s">
        <v>170</v>
      </c>
      <c r="C7" s="44">
        <v>75221</v>
      </c>
    </row>
    <row r="8" spans="2:3" ht="15" x14ac:dyDescent="0.25">
      <c r="B8" s="92" t="s">
        <v>175</v>
      </c>
      <c r="C8" s="44">
        <v>74976</v>
      </c>
    </row>
    <row r="9" spans="2:3" ht="15" x14ac:dyDescent="0.25">
      <c r="B9" s="92" t="s">
        <v>179</v>
      </c>
      <c r="C9" s="44">
        <v>74830</v>
      </c>
    </row>
    <row r="10" spans="2:3" ht="15" x14ac:dyDescent="0.25">
      <c r="B10" s="92" t="s">
        <v>183</v>
      </c>
      <c r="C10" s="44">
        <v>74688</v>
      </c>
    </row>
    <row r="11" spans="2:3" ht="15.75" thickBot="1" x14ac:dyDescent="0.3">
      <c r="B11" s="93" t="s">
        <v>194</v>
      </c>
      <c r="C11" s="74">
        <v>74556</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F22" sqref="F22"/>
    </sheetView>
  </sheetViews>
  <sheetFormatPr defaultColWidth="11.42578125" defaultRowHeight="12.75" x14ac:dyDescent="0.2"/>
  <cols>
    <col min="2" max="2" width="6.28515625" customWidth="1"/>
    <col min="3" max="3" width="19.28515625" style="7" customWidth="1"/>
    <col min="4" max="4" width="24.28515625" customWidth="1"/>
    <col min="5" max="6" width="13.85546875" bestFit="1" customWidth="1"/>
  </cols>
  <sheetData>
    <row r="1" spans="2:8" ht="13.5" thickBot="1" x14ac:dyDescent="0.25"/>
    <row r="2" spans="2:8" ht="40.5" customHeight="1" x14ac:dyDescent="0.2">
      <c r="B2" s="104" t="s">
        <v>226</v>
      </c>
      <c r="C2" s="105"/>
      <c r="D2" s="105"/>
      <c r="E2" s="105"/>
      <c r="F2" s="106"/>
    </row>
    <row r="3" spans="2:8" ht="23.25" customHeight="1" x14ac:dyDescent="0.2">
      <c r="B3" s="100" t="s">
        <v>22</v>
      </c>
      <c r="C3" s="94" t="s">
        <v>144</v>
      </c>
      <c r="D3" s="94" t="s">
        <v>117</v>
      </c>
      <c r="E3" s="94" t="s">
        <v>119</v>
      </c>
      <c r="F3" s="101"/>
    </row>
    <row r="4" spans="2:8" x14ac:dyDescent="0.2">
      <c r="B4" s="100"/>
      <c r="C4" s="94"/>
      <c r="D4" s="94"/>
      <c r="E4" s="36" t="s">
        <v>150</v>
      </c>
      <c r="F4" s="47" t="s">
        <v>151</v>
      </c>
    </row>
    <row r="5" spans="2:8" ht="15" x14ac:dyDescent="0.25">
      <c r="B5" s="41">
        <f>k_total_tec_0824!B6</f>
        <v>1</v>
      </c>
      <c r="C5" s="42" t="str">
        <f>k_total_tec_0824!C6</f>
        <v>METROPOLITAN LIFE</v>
      </c>
      <c r="D5" s="43">
        <f t="shared" ref="D5:D11" si="0">E5+F5</f>
        <v>1136516</v>
      </c>
      <c r="E5" s="43">
        <v>542919</v>
      </c>
      <c r="F5" s="44">
        <v>593597</v>
      </c>
      <c r="G5" s="4"/>
      <c r="H5" s="4"/>
    </row>
    <row r="6" spans="2:8" ht="15" x14ac:dyDescent="0.25">
      <c r="B6" s="45">
        <f>k_total_tec_0824!B7</f>
        <v>2</v>
      </c>
      <c r="C6" s="42" t="str">
        <f>k_total_tec_0824!C7</f>
        <v>AZT VIITORUL TAU</v>
      </c>
      <c r="D6" s="43">
        <f t="shared" si="0"/>
        <v>1687949</v>
      </c>
      <c r="E6" s="43">
        <v>807193</v>
      </c>
      <c r="F6" s="44">
        <v>880756</v>
      </c>
      <c r="G6" s="4"/>
      <c r="H6" s="4"/>
    </row>
    <row r="7" spans="2:8" ht="15" x14ac:dyDescent="0.25">
      <c r="B7" s="45">
        <f>k_total_tec_0824!B8</f>
        <v>3</v>
      </c>
      <c r="C7" s="46" t="str">
        <f>k_total_tec_0824!C8</f>
        <v>BCR</v>
      </c>
      <c r="D7" s="43">
        <f t="shared" si="0"/>
        <v>788349</v>
      </c>
      <c r="E7" s="43">
        <v>372316</v>
      </c>
      <c r="F7" s="44">
        <v>416033</v>
      </c>
      <c r="G7" s="4"/>
      <c r="H7" s="4"/>
    </row>
    <row r="8" spans="2:8" ht="15" x14ac:dyDescent="0.25">
      <c r="B8" s="45">
        <f>k_total_tec_0824!B9</f>
        <v>4</v>
      </c>
      <c r="C8" s="46" t="str">
        <f>k_total_tec_0824!C9</f>
        <v>BRD</v>
      </c>
      <c r="D8" s="43">
        <f t="shared" si="0"/>
        <v>577721</v>
      </c>
      <c r="E8" s="43">
        <v>271936</v>
      </c>
      <c r="F8" s="44">
        <v>305785</v>
      </c>
      <c r="G8" s="4"/>
      <c r="H8" s="4"/>
    </row>
    <row r="9" spans="2:8" ht="15" x14ac:dyDescent="0.25">
      <c r="B9" s="45">
        <f>k_total_tec_0824!B10</f>
        <v>5</v>
      </c>
      <c r="C9" s="46" t="str">
        <f>k_total_tec_0824!C10</f>
        <v>VITAL</v>
      </c>
      <c r="D9" s="43">
        <f t="shared" si="0"/>
        <v>1046333</v>
      </c>
      <c r="E9" s="43">
        <v>492407</v>
      </c>
      <c r="F9" s="44">
        <v>553926</v>
      </c>
      <c r="G9" s="4"/>
      <c r="H9" s="4"/>
    </row>
    <row r="10" spans="2:8" ht="15" x14ac:dyDescent="0.25">
      <c r="B10" s="45">
        <f>k_total_tec_0824!B11</f>
        <v>6</v>
      </c>
      <c r="C10" s="46" t="str">
        <f>k_total_tec_0824!C11</f>
        <v>ARIPI</v>
      </c>
      <c r="D10" s="43">
        <f t="shared" si="0"/>
        <v>884905</v>
      </c>
      <c r="E10" s="43">
        <v>418577</v>
      </c>
      <c r="F10" s="44">
        <v>466328</v>
      </c>
      <c r="G10" s="4"/>
      <c r="H10" s="4"/>
    </row>
    <row r="11" spans="2:8" ht="15" x14ac:dyDescent="0.25">
      <c r="B11" s="45">
        <f>k_total_tec_0824!B12</f>
        <v>7</v>
      </c>
      <c r="C11" s="46" t="s">
        <v>9</v>
      </c>
      <c r="D11" s="43">
        <f t="shared" si="0"/>
        <v>2108376</v>
      </c>
      <c r="E11" s="43">
        <v>1043698</v>
      </c>
      <c r="F11" s="44">
        <v>1064678</v>
      </c>
      <c r="G11" s="4"/>
      <c r="H11" s="4"/>
    </row>
    <row r="12" spans="2:8" ht="15.75" thickBot="1" x14ac:dyDescent="0.3">
      <c r="B12" s="129" t="s">
        <v>23</v>
      </c>
      <c r="C12" s="130"/>
      <c r="D12" s="39">
        <f>SUM(D5:D11)</f>
        <v>8230149</v>
      </c>
      <c r="E12" s="39">
        <f>SUM(E5:E11)</f>
        <v>3949046</v>
      </c>
      <c r="F12" s="40">
        <f>SUM(F5:F11)</f>
        <v>4281103</v>
      </c>
      <c r="G12" s="4"/>
      <c r="H12" s="4"/>
    </row>
    <row r="14" spans="2:8" x14ac:dyDescent="0.2">
      <c r="B14" s="11"/>
      <c r="C14" s="12"/>
    </row>
    <row r="15" spans="2:8" x14ac:dyDescent="0.2">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Normal="100" workbookViewId="0">
      <selection activeCell="R18" sqref="R18"/>
    </sheetView>
  </sheetViews>
  <sheetFormatPr defaultRowHeight="12.75" x14ac:dyDescent="0.2"/>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D24" sqref="D24"/>
    </sheetView>
  </sheetViews>
  <sheetFormatPr defaultColWidth="11.42578125" defaultRowHeight="12.75" x14ac:dyDescent="0.2"/>
  <cols>
    <col min="2" max="2" width="6.28515625" customWidth="1"/>
    <col min="3" max="3" width="18.8554687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5.5" customHeight="1" x14ac:dyDescent="0.2">
      <c r="B2" s="104" t="s">
        <v>227</v>
      </c>
      <c r="C2" s="105"/>
      <c r="D2" s="105"/>
      <c r="E2" s="105"/>
      <c r="F2" s="105"/>
      <c r="G2" s="105"/>
      <c r="H2" s="105"/>
      <c r="I2" s="105"/>
      <c r="J2" s="105"/>
      <c r="K2" s="105"/>
      <c r="L2" s="105"/>
      <c r="M2" s="105"/>
      <c r="N2" s="105"/>
      <c r="O2" s="105"/>
      <c r="P2" s="106"/>
    </row>
    <row r="3" spans="2:19" ht="23.25" customHeight="1" x14ac:dyDescent="0.2">
      <c r="B3" s="100" t="s">
        <v>22</v>
      </c>
      <c r="C3" s="94" t="s">
        <v>144</v>
      </c>
      <c r="D3" s="94" t="s">
        <v>117</v>
      </c>
      <c r="E3" s="131"/>
      <c r="F3" s="132"/>
      <c r="G3" s="132"/>
      <c r="H3" s="133"/>
      <c r="I3" s="94" t="s">
        <v>119</v>
      </c>
      <c r="J3" s="94"/>
      <c r="K3" s="94"/>
      <c r="L3" s="94"/>
      <c r="M3" s="94"/>
      <c r="N3" s="94"/>
      <c r="O3" s="94"/>
      <c r="P3" s="101"/>
    </row>
    <row r="4" spans="2:19" ht="23.25" customHeight="1" x14ac:dyDescent="0.2">
      <c r="B4" s="100"/>
      <c r="C4" s="94"/>
      <c r="D4" s="94"/>
      <c r="E4" s="94" t="s">
        <v>23</v>
      </c>
      <c r="F4" s="94"/>
      <c r="G4" s="94"/>
      <c r="H4" s="94"/>
      <c r="I4" s="94" t="s">
        <v>152</v>
      </c>
      <c r="J4" s="94"/>
      <c r="K4" s="94"/>
      <c r="L4" s="94"/>
      <c r="M4" s="94" t="s">
        <v>153</v>
      </c>
      <c r="N4" s="94"/>
      <c r="O4" s="94"/>
      <c r="P4" s="101"/>
    </row>
    <row r="5" spans="2:19" ht="47.25" customHeight="1" x14ac:dyDescent="0.2">
      <c r="B5" s="100"/>
      <c r="C5" s="94"/>
      <c r="D5" s="94"/>
      <c r="E5" s="36" t="s">
        <v>154</v>
      </c>
      <c r="F5" s="36" t="s">
        <v>155</v>
      </c>
      <c r="G5" s="36" t="s">
        <v>6</v>
      </c>
      <c r="H5" s="36" t="s">
        <v>5</v>
      </c>
      <c r="I5" s="36" t="s">
        <v>154</v>
      </c>
      <c r="J5" s="36" t="s">
        <v>155</v>
      </c>
      <c r="K5" s="36" t="s">
        <v>6</v>
      </c>
      <c r="L5" s="36" t="s">
        <v>5</v>
      </c>
      <c r="M5" s="36" t="s">
        <v>154</v>
      </c>
      <c r="N5" s="36" t="s">
        <v>155</v>
      </c>
      <c r="O5" s="36" t="s">
        <v>6</v>
      </c>
      <c r="P5" s="47" t="s">
        <v>5</v>
      </c>
    </row>
    <row r="6" spans="2:19" ht="18" hidden="1" customHeight="1" x14ac:dyDescent="0.25">
      <c r="B6" s="31"/>
      <c r="C6" s="16"/>
      <c r="D6" s="17" t="s">
        <v>156</v>
      </c>
      <c r="E6" s="17" t="s">
        <v>157</v>
      </c>
      <c r="F6" s="17" t="s">
        <v>158</v>
      </c>
      <c r="G6" s="17"/>
      <c r="H6" s="17" t="s">
        <v>159</v>
      </c>
      <c r="I6" s="17" t="s">
        <v>157</v>
      </c>
      <c r="J6" s="17" t="s">
        <v>158</v>
      </c>
      <c r="K6" s="17"/>
      <c r="L6" s="17" t="s">
        <v>159</v>
      </c>
      <c r="M6" s="17" t="s">
        <v>160</v>
      </c>
      <c r="N6" s="17" t="s">
        <v>161</v>
      </c>
      <c r="O6" s="17"/>
      <c r="P6" s="18" t="s">
        <v>162</v>
      </c>
    </row>
    <row r="7" spans="2:19" ht="15" x14ac:dyDescent="0.25">
      <c r="B7" s="41">
        <f>k_total_tec_0824!B6</f>
        <v>1</v>
      </c>
      <c r="C7" s="42" t="str">
        <f>k_total_tec_0824!C6</f>
        <v>METROPOLITAN LIFE</v>
      </c>
      <c r="D7" s="43">
        <f>SUM(E7+F7+G7+H7)</f>
        <v>1136516</v>
      </c>
      <c r="E7" s="43">
        <f>I7+M7</f>
        <v>100107</v>
      </c>
      <c r="F7" s="43">
        <f>J7+N7</f>
        <v>279274</v>
      </c>
      <c r="G7" s="43">
        <f>K7+O7</f>
        <v>415855</v>
      </c>
      <c r="H7" s="43">
        <f>L7+P7</f>
        <v>341280</v>
      </c>
      <c r="I7" s="43">
        <v>47322</v>
      </c>
      <c r="J7" s="43">
        <v>130221</v>
      </c>
      <c r="K7" s="43">
        <v>193356</v>
      </c>
      <c r="L7" s="43">
        <v>172020</v>
      </c>
      <c r="M7" s="43">
        <v>52785</v>
      </c>
      <c r="N7" s="43">
        <v>149053</v>
      </c>
      <c r="O7" s="43">
        <v>222499</v>
      </c>
      <c r="P7" s="44">
        <v>169260</v>
      </c>
    </row>
    <row r="8" spans="2:19" ht="15" x14ac:dyDescent="0.25">
      <c r="B8" s="45">
        <f>k_total_tec_0824!B7</f>
        <v>2</v>
      </c>
      <c r="C8" s="42" t="str">
        <f>k_total_tec_0824!C7</f>
        <v>AZT VIITORUL TAU</v>
      </c>
      <c r="D8" s="43">
        <f t="shared" ref="D8:D13" si="0">SUM(E8+F8+G8+H8)</f>
        <v>1687949</v>
      </c>
      <c r="E8" s="43">
        <f t="shared" ref="E8:E13" si="1">I8+M8</f>
        <v>99965</v>
      </c>
      <c r="F8" s="43">
        <f t="shared" ref="F8:F13" si="2">J8+N8</f>
        <v>262299</v>
      </c>
      <c r="G8" s="43">
        <f t="shared" ref="G8:G13" si="3">K8+O8</f>
        <v>618975</v>
      </c>
      <c r="H8" s="43">
        <f t="shared" ref="H8:H13" si="4">L8+P8</f>
        <v>706710</v>
      </c>
      <c r="I8" s="43">
        <v>47216</v>
      </c>
      <c r="J8" s="43">
        <v>123006</v>
      </c>
      <c r="K8" s="43">
        <v>288887</v>
      </c>
      <c r="L8" s="43">
        <v>348084</v>
      </c>
      <c r="M8" s="43">
        <v>52749</v>
      </c>
      <c r="N8" s="43">
        <v>139293</v>
      </c>
      <c r="O8" s="43">
        <v>330088</v>
      </c>
      <c r="P8" s="44">
        <v>358626</v>
      </c>
    </row>
    <row r="9" spans="2:19" ht="15" x14ac:dyDescent="0.25">
      <c r="B9" s="45">
        <f>k_total_tec_0824!B8</f>
        <v>3</v>
      </c>
      <c r="C9" s="46" t="str">
        <f>k_total_tec_0824!C8</f>
        <v>BCR</v>
      </c>
      <c r="D9" s="43">
        <f t="shared" si="0"/>
        <v>788349</v>
      </c>
      <c r="E9" s="43">
        <f t="shared" si="1"/>
        <v>101803</v>
      </c>
      <c r="F9" s="43">
        <f t="shared" si="2"/>
        <v>289624</v>
      </c>
      <c r="G9" s="43">
        <f t="shared" si="3"/>
        <v>231874</v>
      </c>
      <c r="H9" s="43">
        <f t="shared" si="4"/>
        <v>165048</v>
      </c>
      <c r="I9" s="43">
        <v>47957</v>
      </c>
      <c r="J9" s="43">
        <v>135154</v>
      </c>
      <c r="K9" s="43">
        <v>108703</v>
      </c>
      <c r="L9" s="43">
        <v>80502</v>
      </c>
      <c r="M9" s="43">
        <v>53846</v>
      </c>
      <c r="N9" s="43">
        <v>154470</v>
      </c>
      <c r="O9" s="43">
        <v>123171</v>
      </c>
      <c r="P9" s="44">
        <v>84546</v>
      </c>
    </row>
    <row r="10" spans="2:19" ht="15" x14ac:dyDescent="0.25">
      <c r="B10" s="45">
        <f>k_total_tec_0824!B9</f>
        <v>4</v>
      </c>
      <c r="C10" s="46" t="str">
        <f>k_total_tec_0824!C9</f>
        <v>BRD</v>
      </c>
      <c r="D10" s="43">
        <f t="shared" si="0"/>
        <v>577721</v>
      </c>
      <c r="E10" s="43">
        <f t="shared" si="1"/>
        <v>104588</v>
      </c>
      <c r="F10" s="43">
        <f t="shared" si="2"/>
        <v>255740</v>
      </c>
      <c r="G10" s="43">
        <f t="shared" si="3"/>
        <v>147167</v>
      </c>
      <c r="H10" s="43">
        <f t="shared" si="4"/>
        <v>70226</v>
      </c>
      <c r="I10" s="43">
        <v>49334</v>
      </c>
      <c r="J10" s="43">
        <v>120131</v>
      </c>
      <c r="K10" s="43">
        <v>69092</v>
      </c>
      <c r="L10" s="43">
        <v>33379</v>
      </c>
      <c r="M10" s="43">
        <v>55254</v>
      </c>
      <c r="N10" s="43">
        <v>135609</v>
      </c>
      <c r="O10" s="43">
        <v>78075</v>
      </c>
      <c r="P10" s="44">
        <v>36847</v>
      </c>
    </row>
    <row r="11" spans="2:19" ht="15" x14ac:dyDescent="0.25">
      <c r="B11" s="45">
        <f>k_total_tec_0824!B10</f>
        <v>5</v>
      </c>
      <c r="C11" s="46" t="str">
        <f>k_total_tec_0824!C10</f>
        <v>VITAL</v>
      </c>
      <c r="D11" s="43">
        <f t="shared" si="0"/>
        <v>1046333</v>
      </c>
      <c r="E11" s="43">
        <f t="shared" si="1"/>
        <v>99866</v>
      </c>
      <c r="F11" s="43">
        <f t="shared" si="2"/>
        <v>314222</v>
      </c>
      <c r="G11" s="43">
        <f t="shared" si="3"/>
        <v>371727</v>
      </c>
      <c r="H11" s="43">
        <f t="shared" si="4"/>
        <v>260518</v>
      </c>
      <c r="I11" s="43">
        <v>47208</v>
      </c>
      <c r="J11" s="43">
        <v>146312</v>
      </c>
      <c r="K11" s="43">
        <v>170764</v>
      </c>
      <c r="L11" s="43">
        <v>128123</v>
      </c>
      <c r="M11" s="43">
        <v>52658</v>
      </c>
      <c r="N11" s="43">
        <v>167910</v>
      </c>
      <c r="O11" s="43">
        <v>200963</v>
      </c>
      <c r="P11" s="44">
        <v>132395</v>
      </c>
    </row>
    <row r="12" spans="2:19" ht="15" x14ac:dyDescent="0.25">
      <c r="B12" s="45">
        <f>k_total_tec_0824!B11</f>
        <v>6</v>
      </c>
      <c r="C12" s="46" t="str">
        <f>k_total_tec_0824!C11</f>
        <v>ARIPI</v>
      </c>
      <c r="D12" s="43">
        <f t="shared" si="0"/>
        <v>884905</v>
      </c>
      <c r="E12" s="43">
        <f t="shared" si="1"/>
        <v>99724</v>
      </c>
      <c r="F12" s="43">
        <f t="shared" si="2"/>
        <v>251593</v>
      </c>
      <c r="G12" s="43">
        <f t="shared" si="3"/>
        <v>293834</v>
      </c>
      <c r="H12" s="43">
        <f t="shared" si="4"/>
        <v>239754</v>
      </c>
      <c r="I12" s="43">
        <v>47083</v>
      </c>
      <c r="J12" s="43">
        <v>117811</v>
      </c>
      <c r="K12" s="43">
        <v>135396</v>
      </c>
      <c r="L12" s="43">
        <v>118287</v>
      </c>
      <c r="M12" s="43">
        <v>52641</v>
      </c>
      <c r="N12" s="43">
        <v>133782</v>
      </c>
      <c r="O12" s="43">
        <v>158438</v>
      </c>
      <c r="P12" s="44">
        <v>121467</v>
      </c>
    </row>
    <row r="13" spans="2:19" ht="15" x14ac:dyDescent="0.25">
      <c r="B13" s="45">
        <f>k_total_tec_0824!B12</f>
        <v>7</v>
      </c>
      <c r="C13" s="46" t="s">
        <v>9</v>
      </c>
      <c r="D13" s="43">
        <f t="shared" si="0"/>
        <v>2108376</v>
      </c>
      <c r="E13" s="43">
        <f t="shared" si="1"/>
        <v>100799</v>
      </c>
      <c r="F13" s="43">
        <f t="shared" si="2"/>
        <v>309136</v>
      </c>
      <c r="G13" s="43">
        <f t="shared" si="3"/>
        <v>759545</v>
      </c>
      <c r="H13" s="43">
        <f t="shared" si="4"/>
        <v>938896</v>
      </c>
      <c r="I13" s="43">
        <v>47617</v>
      </c>
      <c r="J13" s="43">
        <v>145475</v>
      </c>
      <c r="K13" s="43">
        <v>369635</v>
      </c>
      <c r="L13" s="43">
        <v>480971</v>
      </c>
      <c r="M13" s="43">
        <v>53182</v>
      </c>
      <c r="N13" s="43">
        <v>163661</v>
      </c>
      <c r="O13" s="43">
        <v>389910</v>
      </c>
      <c r="P13" s="44">
        <v>457925</v>
      </c>
      <c r="Q13" s="4"/>
      <c r="R13" s="4"/>
      <c r="S13" s="4"/>
    </row>
    <row r="14" spans="2:19" ht="15.75" thickBot="1" x14ac:dyDescent="0.3">
      <c r="B14" s="109" t="s">
        <v>23</v>
      </c>
      <c r="C14" s="110"/>
      <c r="D14" s="39">
        <f t="shared" ref="D14:P14" si="5">SUM(D7:D13)</f>
        <v>8230149</v>
      </c>
      <c r="E14" s="39">
        <f t="shared" si="5"/>
        <v>706852</v>
      </c>
      <c r="F14" s="39">
        <f t="shared" si="5"/>
        <v>1961888</v>
      </c>
      <c r="G14" s="39">
        <f t="shared" si="5"/>
        <v>2838977</v>
      </c>
      <c r="H14" s="39">
        <f t="shared" si="5"/>
        <v>2722432</v>
      </c>
      <c r="I14" s="39">
        <f t="shared" si="5"/>
        <v>333737</v>
      </c>
      <c r="J14" s="39">
        <f t="shared" si="5"/>
        <v>918110</v>
      </c>
      <c r="K14" s="39">
        <f t="shared" si="5"/>
        <v>1335833</v>
      </c>
      <c r="L14" s="39">
        <f t="shared" si="5"/>
        <v>1361366</v>
      </c>
      <c r="M14" s="39">
        <f t="shared" si="5"/>
        <v>373115</v>
      </c>
      <c r="N14" s="39">
        <f t="shared" si="5"/>
        <v>1043778</v>
      </c>
      <c r="O14" s="39">
        <f t="shared" si="5"/>
        <v>1503144</v>
      </c>
      <c r="P14" s="40">
        <f t="shared" si="5"/>
        <v>1361066</v>
      </c>
    </row>
    <row r="16" spans="2:19" x14ac:dyDescent="0.2">
      <c r="B16" s="11"/>
      <c r="C16" s="12"/>
      <c r="E16" s="4"/>
      <c r="I16" s="4"/>
    </row>
    <row r="17" spans="2:3" x14ac:dyDescent="0.2">
      <c r="B17" s="15"/>
      <c r="C17" s="15"/>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Q30" sqref="Q30"/>
    </sheetView>
  </sheetViews>
  <sheetFormatPr defaultRowHeight="12.75" x14ac:dyDescent="0.2"/>
  <sheetData/>
  <phoneticPr fontId="16"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O7" sqref="O7"/>
    </sheetView>
  </sheetViews>
  <sheetFormatPr defaultRowHeight="12.75" x14ac:dyDescent="0.2"/>
  <cols>
    <col min="2" max="2" width="6.42578125" customWidth="1"/>
    <col min="3" max="3" width="19" customWidth="1"/>
    <col min="4" max="4" width="21.85546875" customWidth="1"/>
    <col min="5" max="5" width="17.42578125" customWidth="1"/>
    <col min="6" max="6" width="14.28515625" customWidth="1"/>
    <col min="7" max="7" width="12.5703125" customWidth="1"/>
    <col min="8" max="8" width="15.7109375" customWidth="1"/>
    <col min="9" max="9" width="16" customWidth="1"/>
    <col min="10" max="10" width="14.28515625" customWidth="1"/>
    <col min="11" max="11" width="18" customWidth="1"/>
  </cols>
  <sheetData>
    <row r="1" spans="2:11" ht="13.5" thickBot="1" x14ac:dyDescent="0.25"/>
    <row r="2" spans="2:11" ht="40.5" customHeight="1" x14ac:dyDescent="0.2">
      <c r="B2" s="104" t="s">
        <v>197</v>
      </c>
      <c r="C2" s="105"/>
      <c r="D2" s="105"/>
      <c r="E2" s="105"/>
      <c r="F2" s="105"/>
      <c r="G2" s="105"/>
      <c r="H2" s="105"/>
      <c r="I2" s="105"/>
      <c r="J2" s="105"/>
      <c r="K2" s="106"/>
    </row>
    <row r="3" spans="2:11" ht="69.75" customHeight="1" x14ac:dyDescent="0.2">
      <c r="B3" s="100" t="s">
        <v>22</v>
      </c>
      <c r="C3" s="94" t="s">
        <v>144</v>
      </c>
      <c r="D3" s="94" t="s">
        <v>16</v>
      </c>
      <c r="E3" s="94" t="s">
        <v>118</v>
      </c>
      <c r="F3" s="94"/>
      <c r="G3" s="94" t="s">
        <v>200</v>
      </c>
      <c r="H3" s="94"/>
      <c r="I3" s="94"/>
      <c r="J3" s="94" t="s">
        <v>119</v>
      </c>
      <c r="K3" s="101"/>
    </row>
    <row r="4" spans="2:11" ht="119.25" customHeight="1" x14ac:dyDescent="0.2">
      <c r="B4" s="100" t="s">
        <v>22</v>
      </c>
      <c r="C4" s="94"/>
      <c r="D4" s="94"/>
      <c r="E4" s="36" t="s">
        <v>28</v>
      </c>
      <c r="F4" s="36" t="s">
        <v>120</v>
      </c>
      <c r="G4" s="36" t="s">
        <v>28</v>
      </c>
      <c r="H4" s="36" t="s">
        <v>121</v>
      </c>
      <c r="I4" s="36" t="s">
        <v>120</v>
      </c>
      <c r="J4" s="36" t="s">
        <v>201</v>
      </c>
      <c r="K4" s="47" t="s">
        <v>202</v>
      </c>
    </row>
    <row r="5" spans="2:11" hidden="1" x14ac:dyDescent="0.2">
      <c r="B5" s="26"/>
      <c r="C5" s="24"/>
      <c r="D5" s="25" t="s">
        <v>122</v>
      </c>
      <c r="E5" s="25" t="s">
        <v>123</v>
      </c>
      <c r="F5" s="24"/>
      <c r="G5" s="25" t="s">
        <v>124</v>
      </c>
      <c r="H5" s="24"/>
      <c r="I5" s="24"/>
      <c r="J5" s="25" t="s">
        <v>125</v>
      </c>
      <c r="K5" s="27" t="s">
        <v>126</v>
      </c>
    </row>
    <row r="6" spans="2:11" ht="15" x14ac:dyDescent="0.25">
      <c r="B6" s="41">
        <f>[1]k_total_tec_0609!A10</f>
        <v>1</v>
      </c>
      <c r="C6" s="42" t="s">
        <v>11</v>
      </c>
      <c r="D6" s="43">
        <v>1136516</v>
      </c>
      <c r="E6" s="43">
        <v>568052</v>
      </c>
      <c r="F6" s="49">
        <f>E6/D6</f>
        <v>0.49981874430276391</v>
      </c>
      <c r="G6" s="43">
        <v>16694</v>
      </c>
      <c r="H6" s="49">
        <f t="shared" ref="H6:H13" si="0">G6/$G$13</f>
        <v>0.13898578838260639</v>
      </c>
      <c r="I6" s="49">
        <f>G6/D6</f>
        <v>1.4688750532328626E-2</v>
      </c>
      <c r="J6" s="43">
        <v>15223</v>
      </c>
      <c r="K6" s="44">
        <v>1471</v>
      </c>
    </row>
    <row r="7" spans="2:11" ht="15" x14ac:dyDescent="0.25">
      <c r="B7" s="45">
        <v>2</v>
      </c>
      <c r="C7" s="42" t="str">
        <f>[1]k_total_tec_0609!B12</f>
        <v>AZT VIITORUL TAU</v>
      </c>
      <c r="D7" s="43">
        <v>1687949</v>
      </c>
      <c r="E7" s="43">
        <v>853273</v>
      </c>
      <c r="F7" s="49">
        <f t="shared" ref="F7:F12" si="1">E7/D7</f>
        <v>0.5055087564849412</v>
      </c>
      <c r="G7" s="43">
        <v>23996</v>
      </c>
      <c r="H7" s="49">
        <f t="shared" si="0"/>
        <v>0.19977854187306954</v>
      </c>
      <c r="I7" s="49">
        <f>G7/D7</f>
        <v>1.4216069324369397E-2</v>
      </c>
      <c r="J7" s="43">
        <v>21894</v>
      </c>
      <c r="K7" s="44">
        <v>2102</v>
      </c>
    </row>
    <row r="8" spans="2:11" ht="15" x14ac:dyDescent="0.25">
      <c r="B8" s="45">
        <v>3</v>
      </c>
      <c r="C8" s="46" t="str">
        <f>[1]k_total_tec_0609!B13</f>
        <v>BCR</v>
      </c>
      <c r="D8" s="43">
        <v>788349</v>
      </c>
      <c r="E8" s="43">
        <v>368138</v>
      </c>
      <c r="F8" s="49">
        <f t="shared" si="1"/>
        <v>0.46697338361563218</v>
      </c>
      <c r="G8" s="43">
        <v>11647</v>
      </c>
      <c r="H8" s="49">
        <f t="shared" si="0"/>
        <v>9.6967022720271745E-2</v>
      </c>
      <c r="I8" s="49">
        <f>G8/D8</f>
        <v>1.4773913583958374E-2</v>
      </c>
      <c r="J8" s="43">
        <v>10636</v>
      </c>
      <c r="K8" s="44">
        <v>1011</v>
      </c>
    </row>
    <row r="9" spans="2:11" ht="15" x14ac:dyDescent="0.25">
      <c r="B9" s="45">
        <v>4</v>
      </c>
      <c r="C9" s="46" t="str">
        <f>[1]k_total_tec_0609!B15</f>
        <v>BRD</v>
      </c>
      <c r="D9" s="43">
        <v>577721</v>
      </c>
      <c r="E9" s="43">
        <v>262766</v>
      </c>
      <c r="F9" s="49">
        <f t="shared" si="1"/>
        <v>0.4548320036834389</v>
      </c>
      <c r="G9" s="43">
        <v>8966</v>
      </c>
      <c r="H9" s="49">
        <f t="shared" si="0"/>
        <v>7.4646374663858206E-2</v>
      </c>
      <c r="I9" s="49">
        <v>2.4474098565715047E-2</v>
      </c>
      <c r="J9" s="43">
        <v>8170</v>
      </c>
      <c r="K9" s="44">
        <v>796</v>
      </c>
    </row>
    <row r="10" spans="2:11" ht="15" x14ac:dyDescent="0.25">
      <c r="B10" s="45">
        <v>5</v>
      </c>
      <c r="C10" s="46" t="str">
        <f>[1]k_total_tec_0609!B16</f>
        <v>VITAL</v>
      </c>
      <c r="D10" s="43">
        <v>1046333</v>
      </c>
      <c r="E10" s="43">
        <v>485260</v>
      </c>
      <c r="F10" s="49">
        <f t="shared" si="1"/>
        <v>0.46377204962473706</v>
      </c>
      <c r="G10" s="43">
        <v>14908</v>
      </c>
      <c r="H10" s="49">
        <f t="shared" si="0"/>
        <v>0.12411645700298886</v>
      </c>
      <c r="I10" s="49">
        <v>2.3634883424390147E-2</v>
      </c>
      <c r="J10" s="43">
        <v>13593</v>
      </c>
      <c r="K10" s="44">
        <v>1315</v>
      </c>
    </row>
    <row r="11" spans="2:11" ht="15" x14ac:dyDescent="0.25">
      <c r="B11" s="45">
        <v>6</v>
      </c>
      <c r="C11" s="46" t="str">
        <f>[1]k_total_tec_0609!B18</f>
        <v>ARIPI</v>
      </c>
      <c r="D11" s="43">
        <v>884905</v>
      </c>
      <c r="E11" s="43">
        <v>425672</v>
      </c>
      <c r="F11" s="49">
        <f t="shared" si="1"/>
        <v>0.48103694746893733</v>
      </c>
      <c r="G11" s="43">
        <v>12841</v>
      </c>
      <c r="H11" s="49">
        <f t="shared" si="0"/>
        <v>0.10690766195166218</v>
      </c>
      <c r="I11" s="49">
        <v>2.388497247862988E-2</v>
      </c>
      <c r="J11" s="43">
        <v>11750</v>
      </c>
      <c r="K11" s="44">
        <v>1091</v>
      </c>
    </row>
    <row r="12" spans="2:11" ht="15" x14ac:dyDescent="0.25">
      <c r="B12" s="45">
        <v>7</v>
      </c>
      <c r="C12" s="46" t="s">
        <v>9</v>
      </c>
      <c r="D12" s="43">
        <v>2108376</v>
      </c>
      <c r="E12" s="43">
        <v>1148696</v>
      </c>
      <c r="F12" s="49">
        <f t="shared" si="1"/>
        <v>0.5448250217228805</v>
      </c>
      <c r="G12" s="43">
        <v>31061</v>
      </c>
      <c r="H12" s="49">
        <f t="shared" si="0"/>
        <v>0.2585981534055431</v>
      </c>
      <c r="I12" s="49">
        <f>G12/D12</f>
        <v>1.4732191980936987E-2</v>
      </c>
      <c r="J12" s="43">
        <v>28405</v>
      </c>
      <c r="K12" s="44">
        <v>2656</v>
      </c>
    </row>
    <row r="13" spans="2:11" ht="15.75" thickBot="1" x14ac:dyDescent="0.3">
      <c r="B13" s="37" t="s">
        <v>23</v>
      </c>
      <c r="C13" s="38"/>
      <c r="D13" s="39">
        <f>SUM(D6:D12)</f>
        <v>8230149</v>
      </c>
      <c r="E13" s="39">
        <f>SUM(E6:E12)</f>
        <v>4111857</v>
      </c>
      <c r="F13" s="48">
        <f>E13/D13</f>
        <v>0.49960905932565741</v>
      </c>
      <c r="G13" s="39">
        <f>SUM(G6:G12)</f>
        <v>120113</v>
      </c>
      <c r="H13" s="48">
        <f t="shared" si="0"/>
        <v>1</v>
      </c>
      <c r="I13" s="48">
        <f>G13/D13</f>
        <v>1.4594267977408428E-2</v>
      </c>
      <c r="J13" s="39">
        <f>SUM(J6:J12)</f>
        <v>109671</v>
      </c>
      <c r="K13" s="40">
        <f>SUM(K6:K12)</f>
        <v>10442</v>
      </c>
    </row>
    <row r="14" spans="2:11" x14ac:dyDescent="0.2">
      <c r="C14" s="7"/>
      <c r="D14" s="4"/>
      <c r="E14" s="4"/>
    </row>
    <row r="15" spans="2:11" ht="14.25" customHeight="1" x14ac:dyDescent="0.2">
      <c r="B15" s="107" t="s">
        <v>127</v>
      </c>
      <c r="C15" s="107"/>
      <c r="D15" s="107"/>
      <c r="E15" s="107"/>
      <c r="F15" s="107"/>
      <c r="G15" s="107"/>
      <c r="H15" s="107"/>
      <c r="I15" s="107"/>
      <c r="J15" s="107"/>
      <c r="K15" s="107"/>
    </row>
    <row r="16" spans="2:11" ht="33.75" customHeight="1" x14ac:dyDescent="0.2">
      <c r="B16" s="108" t="s">
        <v>163</v>
      </c>
      <c r="C16" s="108"/>
      <c r="D16" s="108"/>
      <c r="E16" s="108"/>
      <c r="F16" s="108"/>
      <c r="G16" s="108"/>
      <c r="H16" s="108"/>
      <c r="I16" s="108"/>
      <c r="J16" s="108"/>
      <c r="K16" s="108"/>
    </row>
    <row r="17" spans="2:11" ht="30.75" customHeight="1" x14ac:dyDescent="0.2">
      <c r="B17" s="107" t="s">
        <v>128</v>
      </c>
      <c r="C17" s="107"/>
      <c r="D17" s="107"/>
      <c r="E17" s="107"/>
      <c r="F17" s="107"/>
      <c r="G17" s="107"/>
      <c r="H17" s="107"/>
      <c r="I17" s="107"/>
      <c r="J17" s="107"/>
      <c r="K17" s="107"/>
    </row>
    <row r="18" spans="2:11" ht="212.25" customHeight="1" x14ac:dyDescent="0.2">
      <c r="B18" s="102" t="s">
        <v>199</v>
      </c>
      <c r="C18" s="103"/>
      <c r="D18" s="103"/>
      <c r="E18" s="103"/>
      <c r="F18" s="103"/>
      <c r="G18" s="103"/>
      <c r="H18" s="103"/>
      <c r="I18" s="103"/>
      <c r="J18" s="103"/>
      <c r="K18" s="103"/>
    </row>
  </sheetData>
  <mergeCells count="11">
    <mergeCell ref="E3:F3"/>
    <mergeCell ref="G3:I3"/>
    <mergeCell ref="J3:K3"/>
    <mergeCell ref="B18:K18"/>
    <mergeCell ref="B3:B4"/>
    <mergeCell ref="B2:K2"/>
    <mergeCell ref="B15:K15"/>
    <mergeCell ref="B16:K16"/>
    <mergeCell ref="B17:K17"/>
    <mergeCell ref="C3:C4"/>
    <mergeCell ref="D3:D4"/>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18"/>
  <sheetViews>
    <sheetView zoomScaleNormal="100" workbookViewId="0">
      <selection activeCell="F19" sqref="F19"/>
    </sheetView>
  </sheetViews>
  <sheetFormatPr defaultRowHeight="12.75" x14ac:dyDescent="0.2"/>
  <cols>
    <col min="2" max="2" width="5.140625" customWidth="1"/>
    <col min="3" max="3" width="18" customWidth="1"/>
    <col min="4" max="11" width="13.5703125" customWidth="1"/>
  </cols>
  <sheetData>
    <row r="1" spans="2:11" ht="13.5" thickBot="1" x14ac:dyDescent="0.25"/>
    <row r="2" spans="2:11" s="2" customFormat="1" ht="54" customHeight="1" x14ac:dyDescent="0.2">
      <c r="B2" s="104" t="s">
        <v>203</v>
      </c>
      <c r="C2" s="105"/>
      <c r="D2" s="105"/>
      <c r="E2" s="105"/>
      <c r="F2" s="105"/>
      <c r="G2" s="105"/>
      <c r="H2" s="105"/>
      <c r="I2" s="105"/>
      <c r="J2" s="105"/>
      <c r="K2" s="106"/>
    </row>
    <row r="3" spans="2:11" s="19" customFormat="1" ht="12.75" customHeight="1" x14ac:dyDescent="0.2">
      <c r="B3" s="100" t="s">
        <v>22</v>
      </c>
      <c r="C3" s="94" t="s">
        <v>164</v>
      </c>
      <c r="D3" s="111" t="s">
        <v>1</v>
      </c>
      <c r="E3" s="111" t="s">
        <v>12</v>
      </c>
      <c r="F3" s="111" t="s">
        <v>14</v>
      </c>
      <c r="G3" s="111" t="s">
        <v>168</v>
      </c>
      <c r="H3" s="111" t="s">
        <v>173</v>
      </c>
      <c r="I3" s="111" t="s">
        <v>177</v>
      </c>
      <c r="J3" s="111" t="s">
        <v>181</v>
      </c>
      <c r="K3" s="112" t="s">
        <v>185</v>
      </c>
    </row>
    <row r="4" spans="2:11" s="19" customFormat="1" ht="30" customHeight="1" x14ac:dyDescent="0.2">
      <c r="B4" s="100"/>
      <c r="C4" s="94"/>
      <c r="D4" s="94"/>
      <c r="E4" s="94"/>
      <c r="F4" s="94"/>
      <c r="G4" s="94"/>
      <c r="H4" s="94"/>
      <c r="I4" s="94"/>
      <c r="J4" s="94"/>
      <c r="K4" s="101"/>
    </row>
    <row r="5" spans="2:11" ht="15" x14ac:dyDescent="0.25">
      <c r="B5" s="41">
        <f>k_total_tec_0824!B6</f>
        <v>1</v>
      </c>
      <c r="C5" s="42" t="str">
        <f>k_total_tec_0824!C6</f>
        <v>METROPOLITAN LIFE</v>
      </c>
      <c r="D5" s="43">
        <v>1129534</v>
      </c>
      <c r="E5" s="43">
        <v>1130651</v>
      </c>
      <c r="F5" s="43">
        <v>1131213</v>
      </c>
      <c r="G5" s="43">
        <v>1132344</v>
      </c>
      <c r="H5" s="43">
        <v>1133310</v>
      </c>
      <c r="I5" s="43">
        <v>1134268</v>
      </c>
      <c r="J5" s="43">
        <v>1135409</v>
      </c>
      <c r="K5" s="44">
        <v>1136516</v>
      </c>
    </row>
    <row r="6" spans="2:11" ht="15" x14ac:dyDescent="0.25">
      <c r="B6" s="45">
        <f>k_total_tec_0824!B7</f>
        <v>2</v>
      </c>
      <c r="C6" s="42" t="str">
        <f>k_total_tec_0824!C7</f>
        <v>AZT VIITORUL TAU</v>
      </c>
      <c r="D6" s="43">
        <v>1683133</v>
      </c>
      <c r="E6" s="43">
        <v>1684174</v>
      </c>
      <c r="F6" s="43">
        <v>1684738</v>
      </c>
      <c r="G6" s="43">
        <v>1685488</v>
      </c>
      <c r="H6" s="43">
        <v>1686144</v>
      </c>
      <c r="I6" s="43">
        <v>1686593</v>
      </c>
      <c r="J6" s="43">
        <v>1687267</v>
      </c>
      <c r="K6" s="44">
        <v>1687949</v>
      </c>
    </row>
    <row r="7" spans="2:11" ht="15" x14ac:dyDescent="0.25">
      <c r="B7" s="45">
        <f>k_total_tec_0824!B8</f>
        <v>3</v>
      </c>
      <c r="C7" s="46" t="str">
        <f>k_total_tec_0824!C8</f>
        <v>BCR</v>
      </c>
      <c r="D7" s="43">
        <v>778159</v>
      </c>
      <c r="E7" s="43">
        <v>780044</v>
      </c>
      <c r="F7" s="43">
        <v>781184</v>
      </c>
      <c r="G7" s="43">
        <v>782780</v>
      </c>
      <c r="H7" s="43">
        <v>784173</v>
      </c>
      <c r="I7" s="43">
        <v>785487</v>
      </c>
      <c r="J7" s="43">
        <v>786950</v>
      </c>
      <c r="K7" s="44">
        <v>788349</v>
      </c>
    </row>
    <row r="8" spans="2:11" ht="15" x14ac:dyDescent="0.25">
      <c r="B8" s="45">
        <f>k_total_tec_0824!B9</f>
        <v>4</v>
      </c>
      <c r="C8" s="46" t="str">
        <f>k_total_tec_0824!C9</f>
        <v>BRD</v>
      </c>
      <c r="D8" s="43">
        <v>568572</v>
      </c>
      <c r="E8" s="43">
        <v>570283</v>
      </c>
      <c r="F8" s="43">
        <v>571328</v>
      </c>
      <c r="G8" s="43">
        <v>572599</v>
      </c>
      <c r="H8" s="43">
        <v>573709</v>
      </c>
      <c r="I8" s="43">
        <v>574953</v>
      </c>
      <c r="J8" s="43">
        <v>576376</v>
      </c>
      <c r="K8" s="44">
        <v>577721</v>
      </c>
    </row>
    <row r="9" spans="2:11" ht="15" x14ac:dyDescent="0.25">
      <c r="B9" s="45">
        <f>k_total_tec_0824!B10</f>
        <v>5</v>
      </c>
      <c r="C9" s="46" t="str">
        <f>k_total_tec_0824!C10</f>
        <v>VITAL</v>
      </c>
      <c r="D9" s="43">
        <v>1038420</v>
      </c>
      <c r="E9" s="43">
        <v>1039932</v>
      </c>
      <c r="F9" s="43">
        <v>1040831</v>
      </c>
      <c r="G9" s="43">
        <v>1042102</v>
      </c>
      <c r="H9" s="43">
        <v>1043023</v>
      </c>
      <c r="I9" s="43">
        <v>1044047</v>
      </c>
      <c r="J9" s="43">
        <v>1045208</v>
      </c>
      <c r="K9" s="44">
        <v>1046333</v>
      </c>
    </row>
    <row r="10" spans="2:11" ht="15" x14ac:dyDescent="0.25">
      <c r="B10" s="45">
        <f>k_total_tec_0824!B11</f>
        <v>6</v>
      </c>
      <c r="C10" s="46" t="str">
        <f>k_total_tec_0824!C11</f>
        <v>ARIPI</v>
      </c>
      <c r="D10" s="43">
        <v>876133</v>
      </c>
      <c r="E10" s="43">
        <v>877771</v>
      </c>
      <c r="F10" s="43">
        <v>878788</v>
      </c>
      <c r="G10" s="43">
        <v>880171</v>
      </c>
      <c r="H10" s="43">
        <v>881266</v>
      </c>
      <c r="I10" s="43">
        <v>882434</v>
      </c>
      <c r="J10" s="43">
        <v>883726</v>
      </c>
      <c r="K10" s="44">
        <v>884905</v>
      </c>
    </row>
    <row r="11" spans="2:11" ht="15" x14ac:dyDescent="0.25">
      <c r="B11" s="45">
        <f>k_total_tec_0824!B12</f>
        <v>7</v>
      </c>
      <c r="C11" s="46" t="str">
        <f>k_total_tec_0824!C12</f>
        <v>NN</v>
      </c>
      <c r="D11" s="43">
        <v>2105308</v>
      </c>
      <c r="E11" s="43">
        <v>2105903</v>
      </c>
      <c r="F11" s="43">
        <v>2105873</v>
      </c>
      <c r="G11" s="43">
        <v>2106398</v>
      </c>
      <c r="H11" s="43">
        <v>2107109</v>
      </c>
      <c r="I11" s="43">
        <v>2107340</v>
      </c>
      <c r="J11" s="43">
        <v>2107888</v>
      </c>
      <c r="K11" s="44">
        <v>2108376</v>
      </c>
    </row>
    <row r="12" spans="2:11" ht="15.75" thickBot="1" x14ac:dyDescent="0.3">
      <c r="B12" s="109" t="s">
        <v>20</v>
      </c>
      <c r="C12" s="110"/>
      <c r="D12" s="50">
        <f t="shared" ref="D12:K12" si="0">SUM(D5:D11)</f>
        <v>8179259</v>
      </c>
      <c r="E12" s="50">
        <f t="shared" si="0"/>
        <v>8188758</v>
      </c>
      <c r="F12" s="50">
        <f t="shared" si="0"/>
        <v>8193955</v>
      </c>
      <c r="G12" s="50">
        <f t="shared" si="0"/>
        <v>8201882</v>
      </c>
      <c r="H12" s="50">
        <f t="shared" si="0"/>
        <v>8208734</v>
      </c>
      <c r="I12" s="50">
        <f t="shared" si="0"/>
        <v>8215122</v>
      </c>
      <c r="J12" s="50">
        <f t="shared" si="0"/>
        <v>8222824</v>
      </c>
      <c r="K12" s="51">
        <f t="shared" si="0"/>
        <v>8230149</v>
      </c>
    </row>
    <row r="17" spans="3:3" ht="18" x14ac:dyDescent="0.25">
      <c r="C17" s="1"/>
    </row>
    <row r="18" spans="3:3" ht="18" x14ac:dyDescent="0.25">
      <c r="C18" s="1"/>
    </row>
  </sheetData>
  <mergeCells count="12">
    <mergeCell ref="H3:H4"/>
    <mergeCell ref="G3:G4"/>
    <mergeCell ref="F3:F4"/>
    <mergeCell ref="I3:I4"/>
    <mergeCell ref="C3:C4"/>
    <mergeCell ref="B2:K2"/>
    <mergeCell ref="B12:C12"/>
    <mergeCell ref="B3:B4"/>
    <mergeCell ref="E3:E4"/>
    <mergeCell ref="D3:D4"/>
    <mergeCell ref="K3:K4"/>
    <mergeCell ref="J3:J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24"/>
  <sheetViews>
    <sheetView zoomScaleNormal="100" workbookViewId="0">
      <selection activeCell="E20" sqref="E20"/>
    </sheetView>
  </sheetViews>
  <sheetFormatPr defaultRowHeight="12.75" x14ac:dyDescent="0.2"/>
  <cols>
    <col min="2" max="2" width="5.28515625" customWidth="1"/>
    <col min="3" max="3" width="18.5703125" customWidth="1"/>
    <col min="4" max="11" width="17.5703125" customWidth="1"/>
    <col min="12" max="12" width="18.42578125" customWidth="1"/>
    <col min="15" max="15" width="11.140625" bestFit="1" customWidth="1"/>
    <col min="18" max="18" width="16.7109375" customWidth="1"/>
  </cols>
  <sheetData>
    <row r="1" spans="2:18" ht="13.5" thickBot="1" x14ac:dyDescent="0.25"/>
    <row r="2" spans="2:18" ht="58.5" customHeight="1" x14ac:dyDescent="0.2">
      <c r="B2" s="104" t="s">
        <v>204</v>
      </c>
      <c r="C2" s="105"/>
      <c r="D2" s="105"/>
      <c r="E2" s="105"/>
      <c r="F2" s="105"/>
      <c r="G2" s="105"/>
      <c r="H2" s="105"/>
      <c r="I2" s="105"/>
      <c r="J2" s="105"/>
      <c r="K2" s="105"/>
      <c r="L2" s="106"/>
    </row>
    <row r="3" spans="2:18" s="5" customFormat="1" ht="21" customHeight="1" x14ac:dyDescent="0.2">
      <c r="B3" s="100" t="s">
        <v>22</v>
      </c>
      <c r="C3" s="94" t="s">
        <v>164</v>
      </c>
      <c r="D3" s="113" t="s">
        <v>1</v>
      </c>
      <c r="E3" s="113" t="s">
        <v>12</v>
      </c>
      <c r="F3" s="113" t="s">
        <v>14</v>
      </c>
      <c r="G3" s="113" t="s">
        <v>168</v>
      </c>
      <c r="H3" s="113" t="s">
        <v>173</v>
      </c>
      <c r="I3" s="113" t="s">
        <v>177</v>
      </c>
      <c r="J3" s="113" t="s">
        <v>181</v>
      </c>
      <c r="K3" s="113" t="s">
        <v>185</v>
      </c>
      <c r="L3" s="101" t="s">
        <v>20</v>
      </c>
    </row>
    <row r="4" spans="2:18" ht="33.75" customHeight="1" x14ac:dyDescent="0.2">
      <c r="B4" s="100"/>
      <c r="C4" s="94"/>
      <c r="D4" s="113"/>
      <c r="E4" s="113"/>
      <c r="F4" s="113"/>
      <c r="G4" s="113"/>
      <c r="H4" s="113"/>
      <c r="I4" s="113"/>
      <c r="J4" s="113"/>
      <c r="K4" s="113"/>
      <c r="L4" s="101"/>
    </row>
    <row r="5" spans="2:18" s="8" customFormat="1" ht="36.75" customHeight="1" x14ac:dyDescent="0.2">
      <c r="B5" s="100"/>
      <c r="C5" s="94"/>
      <c r="D5" s="52" t="s">
        <v>205</v>
      </c>
      <c r="E5" s="52" t="s">
        <v>206</v>
      </c>
      <c r="F5" s="52" t="s">
        <v>207</v>
      </c>
      <c r="G5" s="52" t="s">
        <v>208</v>
      </c>
      <c r="H5" s="52" t="s">
        <v>209</v>
      </c>
      <c r="I5" s="52" t="s">
        <v>210</v>
      </c>
      <c r="J5" s="52" t="s">
        <v>211</v>
      </c>
      <c r="K5" s="52" t="s">
        <v>212</v>
      </c>
      <c r="L5" s="101"/>
    </row>
    <row r="6" spans="2:18" ht="15.75" x14ac:dyDescent="0.25">
      <c r="B6" s="41">
        <f>k_total_tec_0824!B6</f>
        <v>1</v>
      </c>
      <c r="C6" s="42" t="str">
        <f>k_total_tec_0824!C6</f>
        <v>METROPOLITAN LIFE</v>
      </c>
      <c r="D6" s="43">
        <v>40778190.888061956</v>
      </c>
      <c r="E6" s="43">
        <v>40690209.392520547</v>
      </c>
      <c r="F6" s="43">
        <v>44143859.821913123</v>
      </c>
      <c r="G6" s="43">
        <v>43915041.996543825</v>
      </c>
      <c r="H6" s="43">
        <v>43913851.927875713</v>
      </c>
      <c r="I6" s="43">
        <v>43993492.053924821</v>
      </c>
      <c r="J6" s="43">
        <v>44249313.512644239</v>
      </c>
      <c r="K6" s="43">
        <v>43277310.152039252</v>
      </c>
      <c r="L6" s="44">
        <f t="shared" ref="L6:L12" si="0">SUM(D6:K6)</f>
        <v>344961269.74552345</v>
      </c>
      <c r="R6" s="22"/>
    </row>
    <row r="7" spans="2:18" ht="15.75" x14ac:dyDescent="0.25">
      <c r="B7" s="41">
        <f>k_total_tec_0824!B7</f>
        <v>2</v>
      </c>
      <c r="C7" s="42" t="str">
        <f>k_total_tec_0824!C7</f>
        <v>AZT VIITORUL TAU</v>
      </c>
      <c r="D7" s="43">
        <v>59776940.762345374</v>
      </c>
      <c r="E7" s="43">
        <v>59570390.24978397</v>
      </c>
      <c r="F7" s="43">
        <v>64384017.607686274</v>
      </c>
      <c r="G7" s="43">
        <v>63991392.918860264</v>
      </c>
      <c r="H7" s="43">
        <v>64056639.499315791</v>
      </c>
      <c r="I7" s="43">
        <v>64357235.248026043</v>
      </c>
      <c r="J7" s="43">
        <v>64824900.494512126</v>
      </c>
      <c r="K7" s="43">
        <v>63313019.065240122</v>
      </c>
      <c r="L7" s="44">
        <f t="shared" si="0"/>
        <v>504274535.84576994</v>
      </c>
      <c r="R7" s="22"/>
    </row>
    <row r="8" spans="2:18" ht="15.75" x14ac:dyDescent="0.25">
      <c r="B8" s="41">
        <f>k_total_tec_0824!B8</f>
        <v>3</v>
      </c>
      <c r="C8" s="46" t="str">
        <f>k_total_tec_0824!C8</f>
        <v>BCR</v>
      </c>
      <c r="D8" s="43">
        <v>23906081.665493313</v>
      </c>
      <c r="E8" s="43">
        <v>23847300.002009526</v>
      </c>
      <c r="F8" s="43">
        <v>25834525.53717513</v>
      </c>
      <c r="G8" s="43">
        <v>26131850.259213116</v>
      </c>
      <c r="H8" s="43">
        <v>25978699.991950415</v>
      </c>
      <c r="I8" s="43">
        <v>26279223.47457457</v>
      </c>
      <c r="J8" s="43">
        <v>26356038.07341294</v>
      </c>
      <c r="K8" s="43">
        <v>25822556.511945941</v>
      </c>
      <c r="L8" s="44">
        <f t="shared" si="0"/>
        <v>204156275.51577494</v>
      </c>
      <c r="R8" s="22"/>
    </row>
    <row r="9" spans="2:18" ht="15.75" x14ac:dyDescent="0.25">
      <c r="B9" s="41">
        <f>k_total_tec_0824!B9</f>
        <v>4</v>
      </c>
      <c r="C9" s="46" t="str">
        <f>k_total_tec_0824!C9</f>
        <v>BRD</v>
      </c>
      <c r="D9" s="43">
        <v>16676691.541788192</v>
      </c>
      <c r="E9" s="43">
        <v>16670360.508811768</v>
      </c>
      <c r="F9" s="43">
        <v>18171383.4897791</v>
      </c>
      <c r="G9" s="43">
        <v>17970870.674757864</v>
      </c>
      <c r="H9" s="43">
        <v>18160386.782580696</v>
      </c>
      <c r="I9" s="43">
        <v>18239097.502662089</v>
      </c>
      <c r="J9" s="43">
        <v>18427895.911229044</v>
      </c>
      <c r="K9" s="43">
        <v>18030303.877403263</v>
      </c>
      <c r="L9" s="44">
        <f t="shared" si="0"/>
        <v>142346990.28901201</v>
      </c>
      <c r="R9" s="22"/>
    </row>
    <row r="10" spans="2:18" ht="15.75" x14ac:dyDescent="0.25">
      <c r="B10" s="41">
        <f>k_total_tec_0824!B10</f>
        <v>5</v>
      </c>
      <c r="C10" s="46" t="str">
        <f>k_total_tec_0824!C10</f>
        <v>VITAL</v>
      </c>
      <c r="D10" s="43">
        <v>32038336.115860406</v>
      </c>
      <c r="E10" s="43">
        <v>32141022.64734843</v>
      </c>
      <c r="F10" s="43">
        <v>34489702.920544311</v>
      </c>
      <c r="G10" s="43">
        <v>34313697.102439411</v>
      </c>
      <c r="H10" s="43">
        <v>34764424.857119858</v>
      </c>
      <c r="I10" s="43">
        <v>34798379.643581867</v>
      </c>
      <c r="J10" s="43">
        <v>35087171.832911193</v>
      </c>
      <c r="K10" s="43">
        <v>34472326.441959612</v>
      </c>
      <c r="L10" s="44">
        <f t="shared" si="0"/>
        <v>272105061.56176507</v>
      </c>
      <c r="R10" s="22"/>
    </row>
    <row r="11" spans="2:18" ht="15.75" x14ac:dyDescent="0.25">
      <c r="B11" s="41">
        <f>k_total_tec_0824!B11</f>
        <v>6</v>
      </c>
      <c r="C11" s="46" t="str">
        <f>k_total_tec_0824!C11</f>
        <v>ARIPI</v>
      </c>
      <c r="D11" s="43">
        <v>28245341.245097056</v>
      </c>
      <c r="E11" s="43">
        <v>28162697.787512809</v>
      </c>
      <c r="F11" s="43">
        <v>30374488.753994893</v>
      </c>
      <c r="G11" s="43">
        <v>30316874.974882446</v>
      </c>
      <c r="H11" s="43">
        <v>30389250.181115672</v>
      </c>
      <c r="I11" s="43">
        <v>30696063.729331166</v>
      </c>
      <c r="J11" s="43">
        <v>30762441.804366183</v>
      </c>
      <c r="K11" s="43">
        <v>30207917.906845786</v>
      </c>
      <c r="L11" s="44">
        <f t="shared" si="0"/>
        <v>239155076.38314599</v>
      </c>
      <c r="R11" s="22"/>
    </row>
    <row r="12" spans="2:18" ht="15.75" x14ac:dyDescent="0.25">
      <c r="B12" s="41">
        <f>k_total_tec_0824!B12</f>
        <v>7</v>
      </c>
      <c r="C12" s="46" t="str">
        <f>k_total_tec_0824!C12</f>
        <v>NN</v>
      </c>
      <c r="D12" s="43">
        <v>91427063.260585338</v>
      </c>
      <c r="E12" s="43">
        <v>91155622.249462456</v>
      </c>
      <c r="F12" s="43">
        <v>99367035.235472649</v>
      </c>
      <c r="G12" s="43">
        <v>98585694.851906911</v>
      </c>
      <c r="H12" s="43">
        <v>97738118.006922647</v>
      </c>
      <c r="I12" s="43">
        <v>98161323.810097858</v>
      </c>
      <c r="J12" s="43">
        <v>98386612.189924821</v>
      </c>
      <c r="K12" s="43">
        <v>95937902.823586196</v>
      </c>
      <c r="L12" s="44">
        <f t="shared" si="0"/>
        <v>770759372.42795897</v>
      </c>
      <c r="R12" s="22"/>
    </row>
    <row r="13" spans="2:18" ht="15.75" thickBot="1" x14ac:dyDescent="0.3">
      <c r="B13" s="109" t="s">
        <v>20</v>
      </c>
      <c r="C13" s="110"/>
      <c r="D13" s="39">
        <f t="shared" ref="D13:L13" si="1">SUM(D6:D12)</f>
        <v>292848645.4792316</v>
      </c>
      <c r="E13" s="39">
        <f t="shared" si="1"/>
        <v>292237602.83744949</v>
      </c>
      <c r="F13" s="39">
        <f t="shared" si="1"/>
        <v>316765013.36656547</v>
      </c>
      <c r="G13" s="39">
        <f t="shared" si="1"/>
        <v>315225422.77860385</v>
      </c>
      <c r="H13" s="39">
        <f t="shared" si="1"/>
        <v>315001371.24688083</v>
      </c>
      <c r="I13" s="39">
        <f t="shared" si="1"/>
        <v>316524815.46219844</v>
      </c>
      <c r="J13" s="39">
        <f t="shared" si="1"/>
        <v>318094373.81900054</v>
      </c>
      <c r="K13" s="39">
        <f>SUM(K6:K12)</f>
        <v>311061336.77902019</v>
      </c>
      <c r="L13" s="40">
        <f t="shared" si="1"/>
        <v>2477758581.7689505</v>
      </c>
      <c r="R13" s="23"/>
    </row>
    <row r="24" spans="4:12" x14ac:dyDescent="0.2">
      <c r="D24" s="4"/>
      <c r="E24" s="4"/>
      <c r="F24" s="4"/>
      <c r="G24" s="4"/>
      <c r="H24" s="4"/>
      <c r="I24" s="4"/>
      <c r="J24" s="4"/>
      <c r="K24" s="4"/>
      <c r="L24" s="4"/>
    </row>
  </sheetData>
  <mergeCells count="13">
    <mergeCell ref="B13:C13"/>
    <mergeCell ref="C3:C5"/>
    <mergeCell ref="G3:G4"/>
    <mergeCell ref="K3:K4"/>
    <mergeCell ref="J3:J4"/>
    <mergeCell ref="I3:I4"/>
    <mergeCell ref="F3:F4"/>
    <mergeCell ref="D3:D4"/>
    <mergeCell ref="E3:E4"/>
    <mergeCell ref="B3:B5"/>
    <mergeCell ref="B2:L2"/>
    <mergeCell ref="H3:H4"/>
    <mergeCell ref="L3:L5"/>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7"/>
  <sheetViews>
    <sheetView workbookViewId="0">
      <selection activeCell="J22" sqref="J22"/>
    </sheetView>
  </sheetViews>
  <sheetFormatPr defaultRowHeight="12.75" x14ac:dyDescent="0.2"/>
  <cols>
    <col min="2" max="2" width="10.42578125" bestFit="1" customWidth="1"/>
    <col min="3" max="10" width="14.28515625" bestFit="1" customWidth="1"/>
  </cols>
  <sheetData>
    <row r="1" spans="2:12" ht="13.5" thickBot="1" x14ac:dyDescent="0.25"/>
    <row r="2" spans="2:12" ht="25.5" x14ac:dyDescent="0.2">
      <c r="B2" s="53"/>
      <c r="C2" s="55" t="s">
        <v>2</v>
      </c>
      <c r="D2" s="55" t="s">
        <v>13</v>
      </c>
      <c r="E2" s="55" t="s">
        <v>15</v>
      </c>
      <c r="F2" s="55" t="s">
        <v>172</v>
      </c>
      <c r="G2" s="55" t="s">
        <v>174</v>
      </c>
      <c r="H2" s="55" t="s">
        <v>178</v>
      </c>
      <c r="I2" s="55" t="s">
        <v>182</v>
      </c>
      <c r="J2" s="56" t="s">
        <v>186</v>
      </c>
    </row>
    <row r="3" spans="2:12" ht="15" x14ac:dyDescent="0.25">
      <c r="B3" s="59" t="s">
        <v>129</v>
      </c>
      <c r="C3" s="43">
        <v>292848645</v>
      </c>
      <c r="D3" s="43">
        <v>292237602.83744949</v>
      </c>
      <c r="E3" s="43">
        <v>316765013</v>
      </c>
      <c r="F3" s="43">
        <v>315225423</v>
      </c>
      <c r="G3" s="43">
        <v>315001371</v>
      </c>
      <c r="H3" s="43">
        <v>316524815</v>
      </c>
      <c r="I3" s="43">
        <v>318094374</v>
      </c>
      <c r="J3" s="44">
        <v>311061336.77902019</v>
      </c>
    </row>
    <row r="4" spans="2:12" ht="15" hidden="1" x14ac:dyDescent="0.25">
      <c r="B4" s="59"/>
      <c r="C4" s="60"/>
      <c r="D4" s="60"/>
      <c r="E4" s="60"/>
      <c r="F4" s="60"/>
      <c r="G4" s="60"/>
      <c r="H4" s="60"/>
      <c r="I4" s="60"/>
      <c r="J4" s="61"/>
    </row>
    <row r="5" spans="2:12" ht="15" x14ac:dyDescent="0.25">
      <c r="B5" s="59" t="s">
        <v>130</v>
      </c>
      <c r="C5" s="43">
        <v>1455897041</v>
      </c>
      <c r="D5" s="43">
        <v>1454261983</v>
      </c>
      <c r="E5" s="43">
        <v>1575937618</v>
      </c>
      <c r="F5" s="43">
        <v>1568750839</v>
      </c>
      <c r="G5" s="43">
        <v>1565304814</v>
      </c>
      <c r="H5" s="43">
        <v>1575438964</v>
      </c>
      <c r="I5" s="43">
        <v>1582392272</v>
      </c>
      <c r="J5" s="44">
        <v>1546721391</v>
      </c>
    </row>
    <row r="6" spans="2:12" ht="15" x14ac:dyDescent="0.25">
      <c r="B6" s="59" t="s">
        <v>131</v>
      </c>
      <c r="C6" s="62">
        <v>4.9714999999999998</v>
      </c>
      <c r="D6" s="62">
        <v>4.9714999999999998</v>
      </c>
      <c r="E6" s="62">
        <v>4.9751000000000003</v>
      </c>
      <c r="F6" s="62">
        <v>4.9766000000000004</v>
      </c>
      <c r="G6" s="62">
        <v>4.9691999999999998</v>
      </c>
      <c r="H6" s="62">
        <v>4.9772999999999996</v>
      </c>
      <c r="I6" s="62">
        <v>4.9745999999999997</v>
      </c>
      <c r="J6" s="63">
        <v>4.9724000000000004</v>
      </c>
    </row>
    <row r="7" spans="2:12" ht="39" thickBot="1" x14ac:dyDescent="0.25">
      <c r="B7" s="54"/>
      <c r="C7" s="57" t="s">
        <v>47</v>
      </c>
      <c r="D7" s="57" t="s">
        <v>17</v>
      </c>
      <c r="E7" s="57" t="s">
        <v>169</v>
      </c>
      <c r="F7" s="57" t="s">
        <v>171</v>
      </c>
      <c r="G7" s="57" t="s">
        <v>176</v>
      </c>
      <c r="H7" s="57" t="s">
        <v>180</v>
      </c>
      <c r="I7" s="57" t="s">
        <v>184</v>
      </c>
      <c r="J7" s="58" t="s">
        <v>196</v>
      </c>
      <c r="L7" s="29"/>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19"/>
  <sheetViews>
    <sheetView zoomScaleNormal="100" workbookViewId="0">
      <selection activeCell="E19" sqref="E19"/>
    </sheetView>
  </sheetViews>
  <sheetFormatPr defaultRowHeight="12.75" x14ac:dyDescent="0.2"/>
  <cols>
    <col min="2" max="2" width="5.85546875" customWidth="1"/>
    <col min="3" max="3" width="17.7109375" customWidth="1"/>
    <col min="4" max="11" width="16.85546875" customWidth="1"/>
  </cols>
  <sheetData>
    <row r="1" spans="2:11" ht="13.5" thickBot="1" x14ac:dyDescent="0.25"/>
    <row r="2" spans="2:11" s="2" customFormat="1" ht="42" customHeight="1" x14ac:dyDescent="0.2">
      <c r="B2" s="104" t="s">
        <v>213</v>
      </c>
      <c r="C2" s="105"/>
      <c r="D2" s="105"/>
      <c r="E2" s="105"/>
      <c r="F2" s="105"/>
      <c r="G2" s="105"/>
      <c r="H2" s="105"/>
      <c r="I2" s="105"/>
      <c r="J2" s="105"/>
      <c r="K2" s="106"/>
    </row>
    <row r="3" spans="2:11" ht="12.75" customHeight="1" x14ac:dyDescent="0.2">
      <c r="B3" s="100" t="s">
        <v>22</v>
      </c>
      <c r="C3" s="94" t="s">
        <v>21</v>
      </c>
      <c r="D3" s="111" t="s">
        <v>1</v>
      </c>
      <c r="E3" s="111" t="s">
        <v>12</v>
      </c>
      <c r="F3" s="111" t="s">
        <v>14</v>
      </c>
      <c r="G3" s="111" t="s">
        <v>168</v>
      </c>
      <c r="H3" s="111" t="s">
        <v>173</v>
      </c>
      <c r="I3" s="111" t="s">
        <v>177</v>
      </c>
      <c r="J3" s="111" t="s">
        <v>181</v>
      </c>
      <c r="K3" s="112" t="s">
        <v>185</v>
      </c>
    </row>
    <row r="4" spans="2:11" ht="18.75" customHeight="1" x14ac:dyDescent="0.2">
      <c r="B4" s="100"/>
      <c r="C4" s="94"/>
      <c r="D4" s="94"/>
      <c r="E4" s="94"/>
      <c r="F4" s="94"/>
      <c r="G4" s="94"/>
      <c r="H4" s="94"/>
      <c r="I4" s="94"/>
      <c r="J4" s="94"/>
      <c r="K4" s="101"/>
    </row>
    <row r="5" spans="2:11" ht="25.5" x14ac:dyDescent="0.2">
      <c r="B5" s="100"/>
      <c r="C5" s="94"/>
      <c r="D5" s="52" t="s">
        <v>214</v>
      </c>
      <c r="E5" s="52" t="s">
        <v>215</v>
      </c>
      <c r="F5" s="52" t="s">
        <v>216</v>
      </c>
      <c r="G5" s="52" t="s">
        <v>217</v>
      </c>
      <c r="H5" s="52" t="s">
        <v>218</v>
      </c>
      <c r="I5" s="52" t="s">
        <v>219</v>
      </c>
      <c r="J5" s="52" t="s">
        <v>220</v>
      </c>
      <c r="K5" s="64" t="s">
        <v>221</v>
      </c>
    </row>
    <row r="6" spans="2:11" ht="15" x14ac:dyDescent="0.25">
      <c r="B6" s="41">
        <f>k_total_tec_0824!B6</f>
        <v>1</v>
      </c>
      <c r="C6" s="42" t="str">
        <f>k_total_tec_0824!C6</f>
        <v>METROPOLITAN LIFE</v>
      </c>
      <c r="D6" s="67">
        <f>sume_euro_0824!D6/evolutie_rp_0824!D5</f>
        <v>36.101782582960723</v>
      </c>
      <c r="E6" s="67">
        <f>sume_euro_0824!E6/evolutie_rp_0824!E5</f>
        <v>35.988301777047511</v>
      </c>
      <c r="F6" s="67">
        <f>sume_euro_0824!G6/evolutie_rp_0824!F5</f>
        <v>38.821196358726276</v>
      </c>
      <c r="G6" s="67">
        <f>sume_euro_0824!G6/evolutie_rp_0824!G5</f>
        <v>38.782421239962261</v>
      </c>
      <c r="H6" s="67">
        <f>sume_euro_0824!H6/evolutie_rp_0824!H5</f>
        <v>38.748314166358469</v>
      </c>
      <c r="I6" s="67">
        <f>sume_euro_0824!I6/evolutie_rp_0824!I5</f>
        <v>38.785800228803794</v>
      </c>
      <c r="J6" s="67">
        <f>sume_euro_0824!J6/evolutie_rp_0824!J5</f>
        <v>38.972135602804137</v>
      </c>
      <c r="K6" s="68">
        <f>sume_euro_0824!K6/evolutie_rp_0824!K5</f>
        <v>38.078927311220653</v>
      </c>
    </row>
    <row r="7" spans="2:11" ht="15" x14ac:dyDescent="0.25">
      <c r="B7" s="45">
        <f>k_total_tec_0824!B7</f>
        <v>2</v>
      </c>
      <c r="C7" s="42" t="str">
        <f>k_total_tec_0824!C7</f>
        <v>AZT VIITORUL TAU</v>
      </c>
      <c r="D7" s="67">
        <f>sume_euro_0824!D7/evolutie_rp_0824!D6</f>
        <v>35.515280588251414</v>
      </c>
      <c r="E7" s="67">
        <f>sume_euro_0824!E7/evolutie_rp_0824!E6</f>
        <v>35.370686312568637</v>
      </c>
      <c r="F7" s="67">
        <f>sume_euro_0824!G7/evolutie_rp_0824!F6</f>
        <v>37.982993746719231</v>
      </c>
      <c r="G7" s="67">
        <f>sume_euro_0824!G7/evolutie_rp_0824!G6</f>
        <v>37.966092264590593</v>
      </c>
      <c r="H7" s="67">
        <f>sume_euro_0824!H7/evolutie_rp_0824!H6</f>
        <v>37.990017163015608</v>
      </c>
      <c r="I7" s="67">
        <f>sume_euro_0824!I7/evolutie_rp_0824!I6</f>
        <v>38.15813017605673</v>
      </c>
      <c r="J7" s="67">
        <f>sume_euro_0824!J7/evolutie_rp_0824!J6</f>
        <v>38.420060662901676</v>
      </c>
      <c r="K7" s="68">
        <f>sume_euro_0824!K7/evolutie_rp_0824!K6</f>
        <v>37.508845981270831</v>
      </c>
    </row>
    <row r="8" spans="2:11" ht="15" x14ac:dyDescent="0.25">
      <c r="B8" s="45">
        <f>k_total_tec_0824!B8</f>
        <v>3</v>
      </c>
      <c r="C8" s="46" t="str">
        <f>k_total_tec_0824!C8</f>
        <v>BCR</v>
      </c>
      <c r="D8" s="67">
        <f>sume_euro_0824!D8/evolutie_rp_0824!D7</f>
        <v>30.721332870908533</v>
      </c>
      <c r="E8" s="67">
        <f>sume_euro_0824!E8/evolutie_rp_0824!E7</f>
        <v>30.571736981515819</v>
      </c>
      <c r="F8" s="67">
        <f>sume_euro_0824!G8/evolutie_rp_0824!F7</f>
        <v>33.451594322481149</v>
      </c>
      <c r="G8" s="67">
        <f>sume_euro_0824!G8/evolutie_rp_0824!G7</f>
        <v>33.383390300228818</v>
      </c>
      <c r="H8" s="67">
        <f>sume_euro_0824!H8/evolutie_rp_0824!H7</f>
        <v>33.128786622276479</v>
      </c>
      <c r="I8" s="67">
        <f>sume_euro_0824!I8/evolutie_rp_0824!I7</f>
        <v>33.455962319649558</v>
      </c>
      <c r="J8" s="67">
        <f>sume_euro_0824!J8/evolutie_rp_0824!J7</f>
        <v>33.491375657173826</v>
      </c>
      <c r="K8" s="68">
        <f>sume_euro_0824!K8/evolutie_rp_0824!K7</f>
        <v>32.755234689136337</v>
      </c>
    </row>
    <row r="9" spans="2:11" ht="15" x14ac:dyDescent="0.25">
      <c r="B9" s="45">
        <f>k_total_tec_0824!B9</f>
        <v>4</v>
      </c>
      <c r="C9" s="46" t="str">
        <f>k_total_tec_0824!C9</f>
        <v>BRD</v>
      </c>
      <c r="D9" s="67">
        <f>sume_euro_0824!D9/evolutie_rp_0824!D8</f>
        <v>29.330835042506827</v>
      </c>
      <c r="E9" s="67">
        <f>sume_euro_0824!E9/evolutie_rp_0824!E8</f>
        <v>29.231733207568467</v>
      </c>
      <c r="F9" s="67">
        <f>sume_euro_0824!G9/evolutie_rp_0824!F8</f>
        <v>31.45455968333053</v>
      </c>
      <c r="G9" s="67">
        <f>sume_euro_0824!G9/evolutie_rp_0824!G8</f>
        <v>31.384739887351994</v>
      </c>
      <c r="H9" s="67">
        <f>sume_euro_0824!H9/evolutie_rp_0824!H8</f>
        <v>31.654352263221767</v>
      </c>
      <c r="I9" s="67">
        <f>sume_euro_0824!I9/evolutie_rp_0824!I8</f>
        <v>31.722762560873825</v>
      </c>
      <c r="J9" s="67">
        <f>sume_euro_0824!J9/evolutie_rp_0824!J8</f>
        <v>31.972004232010082</v>
      </c>
      <c r="K9" s="68">
        <f>sume_euro_0824!K9/evolutie_rp_0824!K8</f>
        <v>31.209362092434347</v>
      </c>
    </row>
    <row r="10" spans="2:11" ht="15" x14ac:dyDescent="0.25">
      <c r="B10" s="45">
        <f>k_total_tec_0824!B10</f>
        <v>5</v>
      </c>
      <c r="C10" s="46" t="str">
        <f>k_total_tec_0824!C10</f>
        <v>VITAL</v>
      </c>
      <c r="D10" s="67">
        <f>sume_euro_0824!D10/evolutie_rp_0824!D9</f>
        <v>30.852965193139969</v>
      </c>
      <c r="E10" s="67">
        <f>sume_euro_0824!E10/evolutie_rp_0824!E9</f>
        <v>30.906850301123949</v>
      </c>
      <c r="F10" s="67">
        <f>sume_euro_0824!G10/evolutie_rp_0824!F9</f>
        <v>32.967597143474215</v>
      </c>
      <c r="G10" s="67">
        <f>sume_euro_0824!G10/evolutie_rp_0824!G9</f>
        <v>32.927388204263508</v>
      </c>
      <c r="H10" s="67">
        <f>sume_euro_0824!H10/evolutie_rp_0824!H9</f>
        <v>33.330448951863822</v>
      </c>
      <c r="I10" s="67">
        <f>sume_euro_0824!I10/evolutie_rp_0824!I9</f>
        <v>33.330280766653097</v>
      </c>
      <c r="J10" s="67">
        <f>sume_euro_0824!J10/evolutie_rp_0824!J9</f>
        <v>33.569559200571746</v>
      </c>
      <c r="K10" s="68">
        <f>sume_euro_0824!K10/evolutie_rp_0824!K9</f>
        <v>32.94584653447766</v>
      </c>
    </row>
    <row r="11" spans="2:11" ht="15" x14ac:dyDescent="0.25">
      <c r="B11" s="45">
        <f>k_total_tec_0824!B11</f>
        <v>6</v>
      </c>
      <c r="C11" s="46" t="str">
        <f>k_total_tec_0824!C11</f>
        <v>ARIPI</v>
      </c>
      <c r="D11" s="67">
        <f>sume_euro_0824!D11/evolutie_rp_0824!D10</f>
        <v>32.238645553925096</v>
      </c>
      <c r="E11" s="67">
        <f>sume_euro_0824!E11/evolutie_rp_0824!E10</f>
        <v>32.084333826832747</v>
      </c>
      <c r="F11" s="67">
        <f>sume_euro_0824!G11/evolutie_rp_0824!F10</f>
        <v>34.498508144037523</v>
      </c>
      <c r="G11" s="67">
        <f>sume_euro_0824!G11/evolutie_rp_0824!G10</f>
        <v>34.444301135668461</v>
      </c>
      <c r="H11" s="67">
        <f>sume_euro_0824!H11/evolutie_rp_0824!H10</f>
        <v>34.483629438915912</v>
      </c>
      <c r="I11" s="67">
        <f>sume_euro_0824!I11/evolutie_rp_0824!I10</f>
        <v>34.785676582419953</v>
      </c>
      <c r="J11" s="67">
        <f>sume_euro_0824!J11/evolutie_rp_0824!J10</f>
        <v>34.80993181638447</v>
      </c>
      <c r="K11" s="68">
        <f>sume_euro_0824!K11/evolutie_rp_0824!K10</f>
        <v>34.136904986236701</v>
      </c>
    </row>
    <row r="12" spans="2:11" ht="15" x14ac:dyDescent="0.25">
      <c r="B12" s="45">
        <f>k_total_tec_0824!B12</f>
        <v>7</v>
      </c>
      <c r="C12" s="46" t="str">
        <f>k_total_tec_0824!C12</f>
        <v>NN</v>
      </c>
      <c r="D12" s="67">
        <f>sume_euro_0824!D12/evolutie_rp_0824!D11</f>
        <v>43.426930055167858</v>
      </c>
      <c r="E12" s="67">
        <f>sume_euro_0824!E12/evolutie_rp_0824!E11</f>
        <v>43.285764942384553</v>
      </c>
      <c r="F12" s="67">
        <f>sume_euro_0824!G12/evolutie_rp_0824!F11</f>
        <v>46.814644022648523</v>
      </c>
      <c r="G12" s="67">
        <f>sume_euro_0824!G12/evolutie_rp_0824!G11</f>
        <v>46.802975910491234</v>
      </c>
      <c r="H12" s="67">
        <f>sume_euro_0824!H12/evolutie_rp_0824!H11</f>
        <v>46.384936900237548</v>
      </c>
      <c r="I12" s="67">
        <f>sume_euro_0824!I12/evolutie_rp_0824!I11</f>
        <v>46.580676971963641</v>
      </c>
      <c r="J12" s="67">
        <f>sume_euro_0824!J12/evolutie_rp_0824!J11</f>
        <v>46.67544584433557</v>
      </c>
      <c r="K12" s="68">
        <f>sume_euro_0824!K12/evolutie_rp_0824!K11</f>
        <v>45.503222776006837</v>
      </c>
    </row>
    <row r="13" spans="2:11" ht="15.75" thickBot="1" x14ac:dyDescent="0.3">
      <c r="B13" s="109" t="s">
        <v>20</v>
      </c>
      <c r="C13" s="110"/>
      <c r="D13" s="65">
        <f>sume_euro_0824!D13/evolutie_rp_0824!D12</f>
        <v>35.803811259581288</v>
      </c>
      <c r="E13" s="65">
        <f>sume_euro_0824!E13/evolutie_rp_0824!E12</f>
        <v>35.687658963355553</v>
      </c>
      <c r="F13" s="65">
        <f>sume_euro_0824!G13/evolutie_rp_0824!F12</f>
        <v>38.470484982966575</v>
      </c>
      <c r="G13" s="65">
        <f>sume_euro_0824!G13/evolutie_rp_0824!G12</f>
        <v>38.433303817173162</v>
      </c>
      <c r="H13" s="65">
        <f>sume_euro_0824!H13/evolutie_rp_0824!H12</f>
        <v>38.373928458015676</v>
      </c>
      <c r="I13" s="65">
        <f>sume_euro_0824!I13/evolutie_rp_0824!I12</f>
        <v>38.529533153883584</v>
      </c>
      <c r="J13" s="65">
        <f>sume_euro_0824!J13/evolutie_rp_0824!J12</f>
        <v>38.684322298397795</v>
      </c>
      <c r="K13" s="66">
        <f>sume_euro_0824!K13/evolutie_rp_0824!K12</f>
        <v>37.795346934669126</v>
      </c>
    </row>
    <row r="18" spans="3:3" ht="18" x14ac:dyDescent="0.25">
      <c r="C18" s="1"/>
    </row>
    <row r="19" spans="3:3" ht="18" x14ac:dyDescent="0.25">
      <c r="C19" s="1"/>
    </row>
  </sheetData>
  <mergeCells count="12">
    <mergeCell ref="I3:I4"/>
    <mergeCell ref="G3:G4"/>
    <mergeCell ref="B13:C13"/>
    <mergeCell ref="C3:C5"/>
    <mergeCell ref="B3:B5"/>
    <mergeCell ref="D3:D4"/>
    <mergeCell ref="K3:K4"/>
    <mergeCell ref="J3:J4"/>
    <mergeCell ref="H3:H4"/>
    <mergeCell ref="F3:F4"/>
    <mergeCell ref="E3:E4"/>
    <mergeCell ref="B2:K2"/>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E19" sqref="E19"/>
    </sheetView>
  </sheetViews>
  <sheetFormatPr defaultRowHeight="12.75" x14ac:dyDescent="0.2"/>
  <cols>
    <col min="2" max="2" width="5.140625" customWidth="1"/>
    <col min="3" max="3" width="18" customWidth="1"/>
    <col min="4" max="4" width="18.85546875" customWidth="1"/>
    <col min="5" max="5" width="13.42578125" customWidth="1"/>
    <col min="6" max="6" width="14.5703125" customWidth="1"/>
    <col min="7" max="7" width="14.28515625" customWidth="1"/>
    <col min="8" max="8" width="11.140625" customWidth="1"/>
    <col min="9" max="9" width="9.28515625" customWidth="1"/>
    <col min="10" max="10" width="10.85546875" customWidth="1"/>
    <col min="11" max="11" width="13" customWidth="1"/>
    <col min="12" max="12" width="16" customWidth="1"/>
    <col min="13" max="13" width="19.5703125" customWidth="1"/>
  </cols>
  <sheetData>
    <row r="1" spans="2:15" ht="13.5" thickBot="1" x14ac:dyDescent="0.25"/>
    <row r="2" spans="2:15" s="2" customFormat="1" ht="45" customHeight="1" x14ac:dyDescent="0.25">
      <c r="B2" s="104" t="s">
        <v>222</v>
      </c>
      <c r="C2" s="105"/>
      <c r="D2" s="105"/>
      <c r="E2" s="105"/>
      <c r="F2" s="105"/>
      <c r="G2" s="105"/>
      <c r="H2" s="105"/>
      <c r="I2" s="105"/>
      <c r="J2" s="105"/>
      <c r="K2" s="105"/>
      <c r="L2" s="105"/>
      <c r="M2" s="106"/>
      <c r="N2" s="3"/>
      <c r="O2" s="3"/>
    </row>
    <row r="3" spans="2:15" ht="27" customHeight="1" x14ac:dyDescent="0.2">
      <c r="B3" s="100" t="s">
        <v>22</v>
      </c>
      <c r="C3" s="94" t="s">
        <v>21</v>
      </c>
      <c r="D3" s="94" t="s">
        <v>187</v>
      </c>
      <c r="E3" s="94" t="s">
        <v>188</v>
      </c>
      <c r="F3" s="94" t="s">
        <v>189</v>
      </c>
      <c r="G3" s="94" t="s">
        <v>192</v>
      </c>
      <c r="H3" s="94" t="s">
        <v>167</v>
      </c>
      <c r="I3" s="94"/>
      <c r="J3" s="94"/>
      <c r="K3" s="94"/>
      <c r="L3" s="94" t="s">
        <v>190</v>
      </c>
      <c r="M3" s="101" t="s">
        <v>191</v>
      </c>
    </row>
    <row r="4" spans="2:15" ht="84" customHeight="1" x14ac:dyDescent="0.2">
      <c r="B4" s="115"/>
      <c r="C4" s="114"/>
      <c r="D4" s="114"/>
      <c r="E4" s="114"/>
      <c r="F4" s="114"/>
      <c r="G4" s="94"/>
      <c r="H4" s="36" t="s">
        <v>142</v>
      </c>
      <c r="I4" s="36" t="s">
        <v>143</v>
      </c>
      <c r="J4" s="36" t="s">
        <v>7</v>
      </c>
      <c r="K4" s="36" t="s">
        <v>8</v>
      </c>
      <c r="L4" s="114"/>
      <c r="M4" s="116"/>
    </row>
    <row r="5" spans="2:15" ht="15.75" x14ac:dyDescent="0.25">
      <c r="B5" s="41">
        <f>k_total_tec_0824!B6</f>
        <v>1</v>
      </c>
      <c r="C5" s="42" t="str">
        <f>k_total_tec_0824!C6</f>
        <v>METROPOLITAN LIFE</v>
      </c>
      <c r="D5" s="43">
        <v>1135409</v>
      </c>
      <c r="E5" s="60">
        <v>42</v>
      </c>
      <c r="F5" s="43">
        <v>30</v>
      </c>
      <c r="G5" s="43">
        <v>15</v>
      </c>
      <c r="H5" s="43">
        <v>424</v>
      </c>
      <c r="I5" s="43">
        <v>0</v>
      </c>
      <c r="J5" s="43">
        <v>0</v>
      </c>
      <c r="K5" s="43">
        <v>2</v>
      </c>
      <c r="L5" s="43">
        <v>1526</v>
      </c>
      <c r="M5" s="44">
        <f>D5-E5+F5+G5-H5+I5+L5+J5+K5</f>
        <v>1136516</v>
      </c>
      <c r="N5" s="69"/>
      <c r="O5" s="4"/>
    </row>
    <row r="6" spans="2:15" ht="15.75" x14ac:dyDescent="0.25">
      <c r="B6" s="45">
        <f>k_total_tec_0824!B7</f>
        <v>2</v>
      </c>
      <c r="C6" s="42" t="str">
        <f>k_total_tec_0824!C7</f>
        <v>AZT VIITORUL TAU</v>
      </c>
      <c r="D6" s="43">
        <v>1687267</v>
      </c>
      <c r="E6" s="60">
        <v>51</v>
      </c>
      <c r="F6" s="43">
        <v>9</v>
      </c>
      <c r="G6" s="43">
        <v>8</v>
      </c>
      <c r="H6" s="43">
        <v>810</v>
      </c>
      <c r="I6" s="43">
        <v>0</v>
      </c>
      <c r="J6" s="43">
        <v>0</v>
      </c>
      <c r="K6" s="43">
        <v>0</v>
      </c>
      <c r="L6" s="43">
        <v>1526</v>
      </c>
      <c r="M6" s="44">
        <f t="shared" ref="M6:M11" si="0">D6-E6+F6+G6-H6+I6+L6+J6+K6</f>
        <v>1687949</v>
      </c>
      <c r="N6" s="69"/>
      <c r="O6" s="4"/>
    </row>
    <row r="7" spans="2:15" ht="15.75" x14ac:dyDescent="0.25">
      <c r="B7" s="45">
        <f>k_total_tec_0824!B8</f>
        <v>3</v>
      </c>
      <c r="C7" s="46" t="str">
        <f>k_total_tec_0824!C8</f>
        <v>BCR</v>
      </c>
      <c r="D7" s="43">
        <v>786950</v>
      </c>
      <c r="E7" s="60">
        <v>19</v>
      </c>
      <c r="F7" s="43">
        <v>84</v>
      </c>
      <c r="G7" s="43">
        <v>31</v>
      </c>
      <c r="H7" s="43">
        <v>226</v>
      </c>
      <c r="I7" s="43">
        <v>0</v>
      </c>
      <c r="J7" s="43">
        <v>1</v>
      </c>
      <c r="K7" s="43">
        <v>2</v>
      </c>
      <c r="L7" s="43">
        <v>1526</v>
      </c>
      <c r="M7" s="44">
        <f t="shared" si="0"/>
        <v>788349</v>
      </c>
      <c r="N7" s="69"/>
      <c r="O7" s="4"/>
    </row>
    <row r="8" spans="2:15" ht="15.75" x14ac:dyDescent="0.25">
      <c r="B8" s="45">
        <f>k_total_tec_0824!B9</f>
        <v>4</v>
      </c>
      <c r="C8" s="46" t="str">
        <f>k_total_tec_0824!C9</f>
        <v>BRD</v>
      </c>
      <c r="D8" s="43">
        <v>576376</v>
      </c>
      <c r="E8" s="60">
        <v>64</v>
      </c>
      <c r="F8" s="43">
        <v>2</v>
      </c>
      <c r="G8" s="43">
        <v>0</v>
      </c>
      <c r="H8" s="43">
        <v>137</v>
      </c>
      <c r="I8" s="43">
        <v>0</v>
      </c>
      <c r="J8" s="43">
        <v>0</v>
      </c>
      <c r="K8" s="43">
        <v>2</v>
      </c>
      <c r="L8" s="43">
        <v>1542</v>
      </c>
      <c r="M8" s="44">
        <f t="shared" si="0"/>
        <v>577721</v>
      </c>
      <c r="N8" s="69"/>
      <c r="O8" s="4"/>
    </row>
    <row r="9" spans="2:15" ht="15.75" x14ac:dyDescent="0.25">
      <c r="B9" s="45">
        <f>k_total_tec_0824!B10</f>
        <v>5</v>
      </c>
      <c r="C9" s="46" t="str">
        <f>k_total_tec_0824!C10</f>
        <v>VITAL</v>
      </c>
      <c r="D9" s="43">
        <v>1045208</v>
      </c>
      <c r="E9" s="60">
        <v>56</v>
      </c>
      <c r="F9" s="43">
        <v>2</v>
      </c>
      <c r="G9" s="43">
        <v>8</v>
      </c>
      <c r="H9" s="43">
        <v>357</v>
      </c>
      <c r="I9" s="43">
        <v>0</v>
      </c>
      <c r="J9" s="43">
        <v>1</v>
      </c>
      <c r="K9" s="43">
        <v>1</v>
      </c>
      <c r="L9" s="43">
        <v>1526</v>
      </c>
      <c r="M9" s="44">
        <f t="shared" si="0"/>
        <v>1046333</v>
      </c>
      <c r="N9" s="69"/>
      <c r="O9" s="4"/>
    </row>
    <row r="10" spans="2:15" ht="15.75" x14ac:dyDescent="0.25">
      <c r="B10" s="45">
        <f>k_total_tec_0824!B11</f>
        <v>6</v>
      </c>
      <c r="C10" s="46" t="str">
        <f>k_total_tec_0824!C11</f>
        <v>ARIPI</v>
      </c>
      <c r="D10" s="43">
        <v>883726</v>
      </c>
      <c r="E10" s="60">
        <v>23</v>
      </c>
      <c r="F10" s="43">
        <v>2</v>
      </c>
      <c r="G10" s="43">
        <v>3</v>
      </c>
      <c r="H10" s="43">
        <v>329</v>
      </c>
      <c r="I10" s="43">
        <v>0</v>
      </c>
      <c r="J10" s="43">
        <v>0</v>
      </c>
      <c r="K10" s="43">
        <v>0</v>
      </c>
      <c r="L10" s="43">
        <v>1526</v>
      </c>
      <c r="M10" s="44">
        <f t="shared" si="0"/>
        <v>884905</v>
      </c>
      <c r="N10" s="69"/>
      <c r="O10" s="4"/>
    </row>
    <row r="11" spans="2:15" ht="15.75" x14ac:dyDescent="0.25">
      <c r="B11" s="45">
        <f>k_total_tec_0824!B12</f>
        <v>7</v>
      </c>
      <c r="C11" s="46" t="str">
        <f>k_total_tec_0824!C12</f>
        <v>NN</v>
      </c>
      <c r="D11" s="43">
        <v>2107888</v>
      </c>
      <c r="E11" s="60">
        <v>16</v>
      </c>
      <c r="F11" s="43">
        <v>142</v>
      </c>
      <c r="G11" s="43">
        <v>48</v>
      </c>
      <c r="H11" s="43">
        <v>1213</v>
      </c>
      <c r="I11" s="43">
        <v>0</v>
      </c>
      <c r="J11" s="43">
        <v>0</v>
      </c>
      <c r="K11" s="43">
        <v>1</v>
      </c>
      <c r="L11" s="43">
        <v>1526</v>
      </c>
      <c r="M11" s="44">
        <f t="shared" si="0"/>
        <v>2108376</v>
      </c>
      <c r="N11" s="70"/>
      <c r="O11" s="4"/>
    </row>
    <row r="12" spans="2:15" ht="15.75" thickBot="1" x14ac:dyDescent="0.3">
      <c r="B12" s="109" t="s">
        <v>20</v>
      </c>
      <c r="C12" s="110"/>
      <c r="D12" s="39">
        <f t="shared" ref="D12:M12" si="1">SUM(D5:D11)</f>
        <v>8222824</v>
      </c>
      <c r="E12" s="39">
        <f t="shared" si="1"/>
        <v>271</v>
      </c>
      <c r="F12" s="39">
        <f t="shared" si="1"/>
        <v>271</v>
      </c>
      <c r="G12" s="39">
        <f t="shared" si="1"/>
        <v>113</v>
      </c>
      <c r="H12" s="39">
        <f t="shared" si="1"/>
        <v>3496</v>
      </c>
      <c r="I12" s="39">
        <f t="shared" si="1"/>
        <v>0</v>
      </c>
      <c r="J12" s="39">
        <f t="shared" si="1"/>
        <v>2</v>
      </c>
      <c r="K12" s="39">
        <f t="shared" si="1"/>
        <v>8</v>
      </c>
      <c r="L12" s="39">
        <f t="shared" si="1"/>
        <v>10698</v>
      </c>
      <c r="M12" s="40">
        <f t="shared" si="1"/>
        <v>8230149</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x14ac:dyDescent="0.25">
      <c r="C25" s="1"/>
      <c r="D25" s="1"/>
      <c r="F25" s="4"/>
      <c r="G25" s="4"/>
      <c r="H25" s="4"/>
      <c r="I25" s="4"/>
      <c r="J25" s="4"/>
      <c r="K25" s="4"/>
    </row>
    <row r="26" spans="3:11" ht="18"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12:C12"/>
    <mergeCell ref="L3:L4"/>
    <mergeCell ref="C3:C4"/>
    <mergeCell ref="M3:M4"/>
    <mergeCell ref="D3:D4"/>
    <mergeCell ref="G3:G4"/>
    <mergeCell ref="H3:K3"/>
    <mergeCell ref="B2:M2"/>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3"/>
  <sheetViews>
    <sheetView workbookViewId="0">
      <selection activeCell="I19" sqref="I19"/>
    </sheetView>
  </sheetViews>
  <sheetFormatPr defaultRowHeight="12.75" x14ac:dyDescent="0.2"/>
  <cols>
    <col min="2" max="9" width="16.140625" customWidth="1"/>
  </cols>
  <sheetData>
    <row r="1" spans="2:9" ht="13.5" thickBot="1" x14ac:dyDescent="0.25"/>
    <row r="2" spans="2:9" x14ac:dyDescent="0.2">
      <c r="B2" s="71" t="s">
        <v>1</v>
      </c>
      <c r="C2" s="55" t="s">
        <v>12</v>
      </c>
      <c r="D2" s="55" t="s">
        <v>14</v>
      </c>
      <c r="E2" s="55" t="s">
        <v>168</v>
      </c>
      <c r="F2" s="55" t="s">
        <v>173</v>
      </c>
      <c r="G2" s="55" t="s">
        <v>177</v>
      </c>
      <c r="H2" s="55" t="s">
        <v>181</v>
      </c>
      <c r="I2" s="56" t="s">
        <v>185</v>
      </c>
    </row>
    <row r="3" spans="2:9" ht="15.75" thickBot="1" x14ac:dyDescent="0.3">
      <c r="B3" s="72">
        <v>8179259</v>
      </c>
      <c r="C3" s="73">
        <v>8188758</v>
      </c>
      <c r="D3" s="73">
        <v>8193955</v>
      </c>
      <c r="E3" s="73">
        <v>8201882</v>
      </c>
      <c r="F3" s="73">
        <v>8208734</v>
      </c>
      <c r="G3" s="73">
        <v>8215122</v>
      </c>
      <c r="H3" s="73">
        <v>8222824</v>
      </c>
      <c r="I3" s="74">
        <v>8230149</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6"/>
  <sheetViews>
    <sheetView workbookViewId="0">
      <selection activeCell="E36" sqref="E36"/>
    </sheetView>
  </sheetViews>
  <sheetFormatPr defaultRowHeight="12.75" x14ac:dyDescent="0.2"/>
  <cols>
    <col min="2" max="9" width="16.7109375" customWidth="1"/>
  </cols>
  <sheetData>
    <row r="1" spans="2:9" ht="13.5" thickBot="1" x14ac:dyDescent="0.25"/>
    <row r="2" spans="2:9" x14ac:dyDescent="0.2">
      <c r="B2" s="71" t="s">
        <v>1</v>
      </c>
      <c r="C2" s="55" t="s">
        <v>12</v>
      </c>
      <c r="D2" s="55" t="s">
        <v>14</v>
      </c>
      <c r="E2" s="55" t="s">
        <v>168</v>
      </c>
      <c r="F2" s="55" t="s">
        <v>173</v>
      </c>
      <c r="G2" s="55" t="s">
        <v>177</v>
      </c>
      <c r="H2" s="55" t="s">
        <v>181</v>
      </c>
      <c r="I2" s="56" t="s">
        <v>185</v>
      </c>
    </row>
    <row r="3" spans="2:9" ht="15.75" thickBot="1" x14ac:dyDescent="0.3">
      <c r="B3" s="72">
        <v>4196756</v>
      </c>
      <c r="C3" s="73">
        <v>4209880</v>
      </c>
      <c r="D3" s="73">
        <v>4218658</v>
      </c>
      <c r="E3" s="73">
        <v>4230081</v>
      </c>
      <c r="F3" s="73">
        <v>4240051</v>
      </c>
      <c r="G3" s="73">
        <v>4250445</v>
      </c>
      <c r="H3" s="73">
        <v>4261778</v>
      </c>
      <c r="I3" s="74">
        <v>4272476</v>
      </c>
    </row>
    <row r="6" spans="2:9" x14ac:dyDescent="0.2">
      <c r="B6" s="4"/>
      <c r="C6" s="4"/>
      <c r="D6" s="4"/>
      <c r="E6" s="4"/>
      <c r="F6" s="4"/>
      <c r="G6" s="4"/>
      <c r="H6" s="4"/>
      <c r="I6" s="4"/>
    </row>
  </sheetData>
  <phoneticPr fontId="0"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k_total_tec_0824</vt:lpstr>
      <vt:lpstr>regularizati_0824</vt:lpstr>
      <vt:lpstr>evolutie_rp_0824</vt:lpstr>
      <vt:lpstr>sume_euro_0824</vt:lpstr>
      <vt:lpstr>sume_euro_0824_graf</vt:lpstr>
      <vt:lpstr>evolutie_contrib_0824</vt:lpstr>
      <vt:lpstr>part_fonduri_0824</vt:lpstr>
      <vt:lpstr>evolutie_rp_0824_graf</vt:lpstr>
      <vt:lpstr>evolutie_aleatorii_0824_graf</vt:lpstr>
      <vt:lpstr>participanti_judete_0824</vt:lpstr>
      <vt:lpstr>participanti_jud_dom_0824</vt:lpstr>
      <vt:lpstr>conturi_goale_0824</vt:lpstr>
      <vt:lpstr>rp_sexe_0824</vt:lpstr>
      <vt:lpstr>Sheet2</vt:lpstr>
      <vt:lpstr>rp_varste_sexe_0824</vt:lpstr>
      <vt:lpstr>Sheet1</vt:lpstr>
      <vt:lpstr>evolutie_contrib_0824!Print_Area</vt:lpstr>
      <vt:lpstr>evolutie_rp_0824!Print_Area</vt:lpstr>
      <vt:lpstr>k_total_tec_0824!Print_Area</vt:lpstr>
      <vt:lpstr>part_fonduri_0824!Print_Area</vt:lpstr>
      <vt:lpstr>participanti_judete_0824!Print_Area</vt:lpstr>
      <vt:lpstr>rp_sexe_0824!Print_Area</vt:lpstr>
      <vt:lpstr>rp_varste_sexe_0824!Print_Area</vt:lpstr>
      <vt:lpstr>sume_euro_0824!Print_Area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2024-11-21T11:45:39Z</cp:lastPrinted>
  <dcterms:created xsi:type="dcterms:W3CDTF">2008-08-08T07:39:32Z</dcterms:created>
  <dcterms:modified xsi:type="dcterms:W3CDTF">2024-11-21T11:57:07Z</dcterms:modified>
</cp:coreProperties>
</file>