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0" yWindow="-15" windowWidth="14445" windowHeight="12045" tabRatio="860"/>
  </bookViews>
  <sheets>
    <sheet name="k_total_tec_0724" sheetId="23" r:id="rId1"/>
    <sheet name="regularizati_0724" sheetId="31" r:id="rId2"/>
    <sheet name="evolutie_rp_0724" sheetId="1" r:id="rId3"/>
    <sheet name="sume_euro_0724" sheetId="15" r:id="rId4"/>
    <sheet name="sume_euro_0724_graf" sheetId="16" r:id="rId5"/>
    <sheet name="evolutie_contrib_0724" sheetId="25" r:id="rId6"/>
    <sheet name="part_fonduri_0724" sheetId="24" r:id="rId7"/>
    <sheet name="evolutie_rp_0724_graf" sheetId="13" r:id="rId8"/>
    <sheet name="evolutie_aleatorii_0724_graf" sheetId="14" r:id="rId9"/>
    <sheet name="participanti_judete_0724" sheetId="17" r:id="rId10"/>
    <sheet name="participanti_jud_dom_0724" sheetId="32" r:id="rId11"/>
    <sheet name="conturi_goale_0724" sheetId="30" r:id="rId12"/>
    <sheet name="rp_sexe_0724" sheetId="26" r:id="rId13"/>
    <sheet name="Sheet2" sheetId="34" r:id="rId14"/>
    <sheet name="rp_varste_sexe_0724" sheetId="28" r:id="rId15"/>
    <sheet name="Sheet1" sheetId="33" r:id="rId16"/>
  </sheets>
  <externalReferences>
    <externalReference r:id="rId17"/>
  </externalReferences>
  <definedNames>
    <definedName name="_xlnm.Print_Area" localSheetId="5">evolutie_contrib_0724!$B$2:$C$13</definedName>
    <definedName name="_xlnm.Print_Area" localSheetId="2">evolutie_rp_0724!$B$2:$C$12</definedName>
    <definedName name="_xlnm.Print_Area" localSheetId="0">k_total_tec_0724!$B$2:$K$16</definedName>
    <definedName name="_xlnm.Print_Area" localSheetId="6">part_fonduri_0724!$B$2:$M$12</definedName>
    <definedName name="_xlnm.Print_Area" localSheetId="10">participanti_jud_dom_0724!#REF!</definedName>
    <definedName name="_xlnm.Print_Area" localSheetId="9">participanti_judete_0724!$B$2:$E$48</definedName>
    <definedName name="_xlnm.Print_Area" localSheetId="12">rp_sexe_0724!$B$2:$F$12</definedName>
    <definedName name="_xlnm.Print_Area" localSheetId="14">rp_varste_sexe_0724!$B$2:$P$14</definedName>
    <definedName name="_xlnm.Print_Area" localSheetId="3">sume_euro_0724!$B$2:$K$13</definedName>
  </definedNames>
  <calcPr calcId="125725"/>
</workbook>
</file>

<file path=xl/calcChain.xml><?xml version="1.0" encoding="utf-8"?>
<calcChain xmlns="http://schemas.openxmlformats.org/spreadsheetml/2006/main">
  <c r="K7" i="15"/>
  <c r="K8"/>
  <c r="K9"/>
  <c r="K10"/>
  <c r="K11"/>
  <c r="K12"/>
  <c r="K6"/>
  <c r="K13" s="1"/>
  <c r="D7" i="26"/>
  <c r="D48" i="17"/>
  <c r="E31" s="1"/>
  <c r="J12" i="25"/>
  <c r="J11"/>
  <c r="J10"/>
  <c r="J9"/>
  <c r="J8"/>
  <c r="J7"/>
  <c r="J6"/>
  <c r="J13" i="15"/>
  <c r="J13" i="25" s="1"/>
  <c r="J12" i="1"/>
  <c r="I12" i="25"/>
  <c r="I11"/>
  <c r="I10"/>
  <c r="I9"/>
  <c r="I8"/>
  <c r="I7"/>
  <c r="I6"/>
  <c r="I13" i="15"/>
  <c r="I13" i="25" s="1"/>
  <c r="I12" i="1"/>
  <c r="H12" i="25"/>
  <c r="H11"/>
  <c r="H10"/>
  <c r="H9"/>
  <c r="H8"/>
  <c r="H7"/>
  <c r="H6"/>
  <c r="H13" i="15"/>
  <c r="H13" i="25" s="1"/>
  <c r="H12" i="1"/>
  <c r="G7" i="25"/>
  <c r="G8"/>
  <c r="G9"/>
  <c r="G10"/>
  <c r="G11"/>
  <c r="G12"/>
  <c r="G6"/>
  <c r="F13" i="15"/>
  <c r="G12" i="1"/>
  <c r="F12"/>
  <c r="F13" i="25" s="1"/>
  <c r="F12"/>
  <c r="F11"/>
  <c r="F10"/>
  <c r="F9"/>
  <c r="F8"/>
  <c r="F7"/>
  <c r="F6"/>
  <c r="G13" i="15"/>
  <c r="G13" i="25" s="1"/>
  <c r="E12" i="1"/>
  <c r="E13" i="25" s="1"/>
  <c r="E13" i="15"/>
  <c r="E12" i="25"/>
  <c r="E11"/>
  <c r="E10"/>
  <c r="E9"/>
  <c r="E8"/>
  <c r="E7"/>
  <c r="E6"/>
  <c r="D13" i="15"/>
  <c r="D13" i="25" s="1"/>
  <c r="D12"/>
  <c r="D11"/>
  <c r="D10"/>
  <c r="D9"/>
  <c r="D8"/>
  <c r="D7"/>
  <c r="D6"/>
  <c r="D12" i="1"/>
  <c r="F7" i="31"/>
  <c r="F8"/>
  <c r="F9"/>
  <c r="F10"/>
  <c r="F11"/>
  <c r="F12"/>
  <c r="F6"/>
  <c r="G13"/>
  <c r="H10" s="1"/>
  <c r="I8"/>
  <c r="E7" i="28"/>
  <c r="E14" s="1"/>
  <c r="F7"/>
  <c r="G7"/>
  <c r="D7" s="1"/>
  <c r="H7"/>
  <c r="H14" s="1"/>
  <c r="E8"/>
  <c r="F8"/>
  <c r="G8"/>
  <c r="H8"/>
  <c r="D8" s="1"/>
  <c r="E9"/>
  <c r="D9" s="1"/>
  <c r="F9"/>
  <c r="G9"/>
  <c r="H9"/>
  <c r="E10"/>
  <c r="D10" s="1"/>
  <c r="F10"/>
  <c r="G10"/>
  <c r="H10"/>
  <c r="E11"/>
  <c r="F11"/>
  <c r="D11" s="1"/>
  <c r="G11"/>
  <c r="H11"/>
  <c r="G12"/>
  <c r="G13"/>
  <c r="E12"/>
  <c r="F12"/>
  <c r="D12" s="1"/>
  <c r="H12"/>
  <c r="E13"/>
  <c r="D13" s="1"/>
  <c r="F13"/>
  <c r="H13"/>
  <c r="M5" i="24"/>
  <c r="M12" s="1"/>
  <c r="M6"/>
  <c r="M7"/>
  <c r="M8"/>
  <c r="M9"/>
  <c r="M10"/>
  <c r="M11"/>
  <c r="D53" i="32"/>
  <c r="J12" i="24"/>
  <c r="L12"/>
  <c r="K12"/>
  <c r="F13" i="23"/>
  <c r="K14" i="28"/>
  <c r="O14"/>
  <c r="K7" i="23"/>
  <c r="K8"/>
  <c r="K9"/>
  <c r="K10"/>
  <c r="K11"/>
  <c r="K12"/>
  <c r="K6"/>
  <c r="K13" s="1"/>
  <c r="I6"/>
  <c r="I7"/>
  <c r="I8"/>
  <c r="I9"/>
  <c r="I10"/>
  <c r="I11"/>
  <c r="I12"/>
  <c r="I13" s="1"/>
  <c r="B6" i="1"/>
  <c r="D12" i="24"/>
  <c r="E13" i="23"/>
  <c r="D13"/>
  <c r="D11" i="26"/>
  <c r="D10"/>
  <c r="D9"/>
  <c r="D8"/>
  <c r="D6"/>
  <c r="D5"/>
  <c r="D12" s="1"/>
  <c r="E12"/>
  <c r="F12"/>
  <c r="K13" i="31"/>
  <c r="J13"/>
  <c r="D13"/>
  <c r="F13" s="1"/>
  <c r="E13"/>
  <c r="I12"/>
  <c r="C11"/>
  <c r="C10"/>
  <c r="C9"/>
  <c r="C8"/>
  <c r="I7"/>
  <c r="C7"/>
  <c r="I6"/>
  <c r="B6"/>
  <c r="J13" i="23"/>
  <c r="G13"/>
  <c r="H13"/>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E34" i="17"/>
  <c r="E29"/>
  <c r="E21"/>
  <c r="E11"/>
  <c r="E40"/>
  <c r="E10"/>
  <c r="E46"/>
  <c r="E43"/>
  <c r="E45"/>
  <c r="H6" i="31"/>
  <c r="G14" i="28"/>
  <c r="H11" i="31"/>
  <c r="B7" i="25"/>
  <c r="B6" i="26"/>
  <c r="B8" i="28"/>
  <c r="B7" i="15"/>
  <c r="B6" i="24"/>
  <c r="B7" i="1"/>
  <c r="B7" i="26"/>
  <c r="B9" i="28"/>
  <c r="B8" i="25"/>
  <c r="B7" i="24"/>
  <c r="B8" i="15"/>
  <c r="B9" i="25"/>
  <c r="B8" i="26"/>
  <c r="B8" i="1"/>
  <c r="B8" i="24"/>
  <c r="B9" i="15"/>
  <c r="B10" i="28"/>
  <c r="B9" i="24"/>
  <c r="B10" i="25"/>
  <c r="B11" i="28"/>
  <c r="B10" i="15"/>
  <c r="B9" i="26"/>
  <c r="B9" i="1"/>
  <c r="B10" i="24"/>
  <c r="B12" i="28"/>
  <c r="B11" i="15"/>
  <c r="B10" i="1"/>
  <c r="B10" i="26"/>
  <c r="B11" i="25"/>
  <c r="B11" i="24"/>
  <c r="B12" i="25"/>
  <c r="B11" i="1"/>
  <c r="B12" i="15"/>
  <c r="B11" i="26"/>
  <c r="B13" i="28"/>
  <c r="E25" i="17"/>
  <c r="E28"/>
  <c r="E42"/>
  <c r="E13"/>
  <c r="E8"/>
  <c r="E39"/>
  <c r="D14" i="28" l="1"/>
  <c r="F14"/>
  <c r="E15" i="17"/>
  <c r="E24"/>
  <c r="E38"/>
  <c r="E12"/>
  <c r="E16"/>
  <c r="E7"/>
  <c r="E6"/>
  <c r="E48"/>
  <c r="E20"/>
  <c r="E17"/>
  <c r="E9"/>
  <c r="E44"/>
  <c r="E35"/>
  <c r="E47"/>
  <c r="E27"/>
  <c r="E5"/>
  <c r="E22"/>
  <c r="E30"/>
  <c r="E26"/>
  <c r="E19"/>
  <c r="E14"/>
  <c r="E37"/>
  <c r="E32"/>
  <c r="E23"/>
  <c r="E36"/>
  <c r="E18"/>
  <c r="E41"/>
  <c r="E33"/>
  <c r="H9" i="31"/>
  <c r="H7"/>
  <c r="H8"/>
  <c r="H12"/>
  <c r="I13"/>
  <c r="H13"/>
</calcChain>
</file>

<file path=xl/sharedStrings.xml><?xml version="1.0" encoding="utf-8"?>
<sst xmlns="http://schemas.openxmlformats.org/spreadsheetml/2006/main" count="392" uniqueCount="222">
  <si>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</si>
  <si>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</si>
  <si>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</si>
  <si>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</si>
  <si>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</si>
  <si>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</si>
  <si>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</si>
  <si>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</si>
  <si>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</si>
  <si>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</si>
  <si>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</si>
  <si>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</si>
  <si>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</si>
  <si>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</si>
  <si>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</si>
  <si>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</si>
  <si>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</si>
  <si>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</si>
  <si>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</si>
  <si>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</si>
  <si>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</si>
  <si>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</si>
  <si>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</si>
  <si>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</si>
  <si>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</si>
  <si>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</si>
  <si>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</si>
  <si>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</si>
  <si>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</si>
  <si>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</si>
  <si>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</si>
  <si>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</si>
  <si>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</si>
  <si>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</si>
  <si>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</si>
  <si>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</si>
  <si>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</si>
  <si>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</si>
  <si>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</si>
  <si>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</si>
  <si>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</si>
  <si>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</si>
  <si>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</si>
  <si>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</si>
  <si>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</si>
  <si>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</si>
  <si>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</si>
  <si>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</si>
  <si>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</si>
  <si>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</si>
  <si>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</si>
  <si>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</si>
  <si>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</si>
  <si>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</si>
  <si>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</si>
  <si>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</si>
  <si>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</si>
  <si>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</si>
  <si>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</si>
  <si>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</si>
  <si>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</si>
  <si>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</si>
  <si>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</si>
  <si>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</si>
  <si>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</si>
  <si>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</si>
  <si>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</si>
  <si>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</si>
  <si>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</si>
  <si>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</si>
  <si>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</si>
  <si>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</si>
  <si>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</si>
  <si>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</si>
  <si>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</si>
  <si>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</si>
  <si>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</si>
  <si>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</si>
  <si>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</si>
  <si>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</si>
  <si>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</si>
  <si>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</si>
  <si>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</si>
  <si>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</si>
  <si>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</si>
  <si>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</si>
  <si>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</si>
  <si>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</si>
  <si>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</si>
  <si>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</si>
  <si>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</si>
  <si>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</si>
  <si>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</si>
  <si>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</si>
  <si>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</si>
  <si>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</si>
  <si>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</si>
  <si>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</si>
  <si>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</si>
  <si>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</si>
  <si>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</si>
  <si>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</si>
  <si>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</si>
  <si>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</si>
  <si>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</si>
  <si>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</si>
  <si>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</si>
  <si>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</si>
  <si>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</si>
  <si>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</si>
  <si>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</si>
  <si>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</si>
  <si>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</si>
  <si>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</si>
  <si>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</si>
  <si>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</si>
  <si>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</si>
  <si>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</si>
  <si>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</si>
  <si>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</si>
  <si>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</si>
  <si>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</si>
  <si>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</si>
  <si>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</si>
  <si>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</si>
  <si>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</si>
  <si>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</si>
  <si>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</si>
  <si>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</si>
  <si>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</si>
  <si>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</si>
  <si>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</si>
  <si>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</si>
  <si>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</si>
  <si>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</si>
  <si>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</si>
  <si>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</si>
  <si>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</si>
  <si>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</si>
  <si>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</si>
  <si>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</si>
  <si>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</si>
  <si>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</si>
  <si>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</si>
  <si>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</si>
  <si>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</si>
  <si>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</si>
  <si>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</si>
  <si>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</si>
  <si>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</si>
  <si>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</si>
  <si>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</si>
  <si>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</si>
  <si>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</si>
  <si>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</si>
  <si>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</si>
  <si>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</si>
  <si>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</si>
  <si>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</si>
  <si>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</si>
  <si>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</si>
  <si>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</si>
  <si>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</si>
  <si>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</si>
  <si>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</si>
  <si>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</si>
  <si>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</si>
  <si>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</si>
  <si>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</si>
  <si>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</si>
  <si>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</si>
  <si>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</si>
  <si>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</si>
  <si>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MAI 2024</t>
  </si>
  <si>
    <t>Mai 2024</t>
  </si>
  <si>
    <t>mai 2024</t>
  </si>
  <si>
    <t xml:space="preserve">1Euro 4,9692 BNR 18/07/2024)              </t>
  </si>
  <si>
    <t>IUNIE 2024</t>
  </si>
  <si>
    <t>Iunie 2024</t>
  </si>
  <si>
    <t>iunie 2024</t>
  </si>
  <si>
    <t xml:space="preserve">1Euro 4,9773 BNR 19/08/2024)              </t>
  </si>
  <si>
    <t>IULIE 2024</t>
  </si>
  <si>
    <t>Iulie 2024</t>
  </si>
  <si>
    <t>Numar de participanti pentru care se fac viramente in luna de referinta IULIE 2024</t>
  </si>
  <si>
    <t>iulie 2024</t>
  </si>
  <si>
    <t>(BNR 18/09/2024)</t>
  </si>
  <si>
    <t xml:space="preserve">1Euro 4,9746 BNR 18/09/2024)              </t>
  </si>
  <si>
    <t>Transferuri validate catre alte fonduri la luna de referinta IULIE 2024</t>
  </si>
  <si>
    <t>Transferuri validate de la alte fonduri la luna de referinta IULIE 2024</t>
  </si>
  <si>
    <t>Acte aderare validate pentru luna de referinta IULIE 2024</t>
  </si>
  <si>
    <t>Asigurati repartizati aleatoriu la luna de referinta IULIE 2024</t>
  </si>
  <si>
    <t>Numar participanti in Registrul participantilor dupa repartizarea aleatorie la luna de referinta   IULIE 2024</t>
  </si>
  <si>
    <t>Numar participanti in Registrul Participantilor la luna de referinta  IUNIE 2024</t>
  </si>
  <si>
    <t>Situatie centralizatoare
privind numarul participantilor si contributiile virate la fondurile de pensii administrate privat
aferente lunii de referinta IULIE 2024</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</si>
  <si>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</si>
  <si>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</si>
  <si>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</si>
  <si>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</si>
  <si>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</si>
  <si>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Situatie centralizatoare               
privind evolutia numarului de participanti din Registrul participantilor 
pana la luna de referinta 
IULIE 2024</t>
  </si>
  <si>
    <t>Situatie centralizatoare                
privind valoarea in Euro a viramentelor catre fondurile de pensii administrate privat 
aferente lunilor de referinta 
IANUARIE 2024 - IULIE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</si>
  <si>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</si>
  <si>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</si>
  <si>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</si>
  <si>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</si>
  <si>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</si>
  <si>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</si>
  <si>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</si>
  <si>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Situatie centralizatoare               
privind evolutia contributiei medii in Euro la pilonul II a participantilor pana la luna de referinta 
IULIE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</si>
  <si>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</si>
  <si>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</si>
  <si>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</si>
  <si>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</si>
  <si>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</si>
  <si>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</si>
  <si>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</si>
  <si>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Situatie centralizatoare               
privind evolutia contributiei medii in Euro la pilonul II a participantilor pana la luna de referinta
 IULIE 2024</t>
  </si>
  <si>
    <t>Situatie centralizatoare           
privind repartizarea participantilor dupa judetul 
angajatorului la luna de referinta 
IULIE 2024</t>
  </si>
  <si>
    <t>Situatie centralizatoare privind repartizarea participantilor
 dupa judetul de domiciliu pentru care se fac viramente 
la luna de referinta 
IULIE 2024</t>
  </si>
  <si>
    <t>Situatie centralizatoare privind numarul de participanti  
care nu figurează cu declaraţii depuse 
in sistemul public de pensii</t>
  </si>
  <si>
    <t>Situatie centralizatoare    
privind repartizarea pe sexe a participantilor    
aferente lunii de referinta IULIE 2024</t>
  </si>
  <si>
    <t>Situatie centralizatoare              
privind repartizarea pe sexe si varste a participantilor              
aferente lunii de referinta 
IULIE 2024</t>
  </si>
</sst>
</file>

<file path=xl/styles.xml><?xml version="1.0" encoding="utf-8"?>
<styleSheet xmlns="http://schemas.openxmlformats.org/spreadsheetml/2006/main">
  <numFmts count="1">
    <numFmt numFmtId="164" formatCode="#,##0.0000"/>
  </numFmts>
  <fonts count="24">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40">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5" xfId="0" applyFont="1" applyFill="1" applyBorder="1" applyAlignment="1">
      <alignment horizontal="centerContinuous"/>
    </xf>
    <xf numFmtId="0" fontId="14" fillId="24" borderId="6" xfId="0" applyFont="1" applyFill="1" applyBorder="1" applyAlignment="1">
      <alignment horizontal="centerContinuous"/>
    </xf>
    <xf numFmtId="3" fontId="14" fillId="24" borderId="6" xfId="0" applyNumberFormat="1" applyFont="1" applyFill="1" applyBorder="1"/>
    <xf numFmtId="3" fontId="14" fillId="24" borderId="7"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6" xfId="0" applyNumberFormat="1" applyFont="1" applyFill="1" applyBorder="1"/>
    <xf numFmtId="10" fontId="14" fillId="25" borderId="2" xfId="0" applyNumberFormat="1" applyFont="1" applyFill="1" applyBorder="1"/>
    <xf numFmtId="3" fontId="14" fillId="24" borderId="6" xfId="0" applyNumberFormat="1" applyFont="1" applyFill="1" applyBorder="1" applyAlignment="1">
      <alignment horizontal="right"/>
    </xf>
    <xf numFmtId="3" fontId="14" fillId="24" borderId="7" xfId="0" applyNumberFormat="1" applyFont="1" applyFill="1" applyBorder="1" applyAlignment="1">
      <alignment horizontal="right"/>
    </xf>
    <xf numFmtId="0" fontId="21" fillId="24" borderId="2" xfId="0" applyFont="1" applyFill="1" applyBorder="1" applyAlignment="1">
      <alignment vertical="center" wrapText="1"/>
    </xf>
    <xf numFmtId="0" fontId="0" fillId="0" borderId="8" xfId="0" applyBorder="1"/>
    <xf numFmtId="0" fontId="0" fillId="0" borderId="5" xfId="0" applyBorder="1"/>
    <xf numFmtId="17" fontId="12" fillId="24" borderId="9" xfId="0" quotePrefix="1" applyNumberFormat="1" applyFont="1" applyFill="1" applyBorder="1" applyAlignment="1">
      <alignment horizontal="center" vertical="center" wrapText="1"/>
    </xf>
    <xf numFmtId="17" fontId="12" fillId="24" borderId="10" xfId="0" quotePrefix="1" applyNumberFormat="1" applyFont="1" applyFill="1" applyBorder="1" applyAlignment="1">
      <alignment horizontal="center" vertical="center" wrapText="1"/>
    </xf>
    <xf numFmtId="0" fontId="21" fillId="24" borderId="6" xfId="0" applyFont="1" applyFill="1" applyBorder="1" applyAlignment="1">
      <alignment vertical="center" wrapText="1"/>
    </xf>
    <xf numFmtId="0" fontId="21" fillId="24" borderId="7" xfId="0" applyFont="1" applyFill="1" applyBorder="1" applyAlignment="1">
      <alignment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6" xfId="0" applyNumberFormat="1" applyFont="1" applyFill="1" applyBorder="1" applyAlignment="1">
      <alignment horizontal="center"/>
    </xf>
    <xf numFmtId="2" fontId="14" fillId="24" borderId="7"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8" xfId="0" quotePrefix="1" applyNumberFormat="1" applyFont="1" applyFill="1" applyBorder="1" applyAlignment="1">
      <alignment horizontal="center" vertical="center" wrapText="1"/>
    </xf>
    <xf numFmtId="3" fontId="14" fillId="25" borderId="5" xfId="0" applyNumberFormat="1" applyFont="1" applyFill="1" applyBorder="1"/>
    <xf numFmtId="3" fontId="14" fillId="25" borderId="6" xfId="0" applyNumberFormat="1" applyFont="1" applyFill="1" applyBorder="1"/>
    <xf numFmtId="3" fontId="14" fillId="25" borderId="7"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4" borderId="5" xfId="26" applyFont="1" applyFill="1" applyBorder="1"/>
    <xf numFmtId="0" fontId="14" fillId="24" borderId="6" xfId="26" applyFont="1" applyFill="1" applyBorder="1"/>
    <xf numFmtId="10" fontId="14" fillId="24" borderId="7" xfId="26" applyNumberFormat="1" applyFont="1" applyFill="1" applyBorder="1"/>
    <xf numFmtId="0" fontId="14" fillId="25" borderId="4" xfId="26" applyFont="1" applyFill="1" applyBorder="1"/>
    <xf numFmtId="0" fontId="14" fillId="25" borderId="2" xfId="26" applyFont="1" applyFill="1" applyBorder="1"/>
    <xf numFmtId="10" fontId="14" fillId="25" borderId="3"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0" fontId="2" fillId="24" borderId="5" xfId="26" applyFont="1" applyFill="1" applyBorder="1"/>
    <xf numFmtId="0" fontId="2" fillId="24" borderId="6" xfId="26" applyFont="1" applyFill="1" applyBorder="1"/>
    <xf numFmtId="3" fontId="2" fillId="24" borderId="7" xfId="25" applyNumberFormat="1" applyFont="1" applyFill="1" applyBorder="1"/>
    <xf numFmtId="0" fontId="14" fillId="25" borderId="4" xfId="26" applyFont="1" applyFill="1" applyBorder="1" applyAlignment="1">
      <alignment horizontal="center"/>
    </xf>
    <xf numFmtId="3" fontId="14" fillId="25" borderId="3" xfId="25" applyNumberFormat="1" applyFont="1" applyFill="1" applyBorder="1"/>
    <xf numFmtId="0" fontId="14" fillId="25" borderId="4" xfId="26" applyFont="1" applyFill="1" applyBorder="1" applyAlignment="1">
      <alignment horizontal="left"/>
    </xf>
    <xf numFmtId="17" fontId="14" fillId="25" borderId="4" xfId="0" quotePrefix="1" applyNumberFormat="1" applyFont="1" applyFill="1" applyBorder="1"/>
    <xf numFmtId="3" fontId="14" fillId="25" borderId="3" xfId="0" applyNumberFormat="1" applyFont="1" applyFill="1" applyBorder="1" applyAlignment="1">
      <alignment horizontal="center"/>
    </xf>
    <xf numFmtId="17" fontId="14" fillId="25" borderId="5" xfId="0" quotePrefix="1" applyNumberFormat="1" applyFont="1" applyFill="1" applyBorder="1"/>
    <xf numFmtId="3" fontId="14" fillId="25" borderId="7" xfId="0" applyNumberFormat="1" applyFont="1" applyFill="1" applyBorder="1" applyAlignment="1">
      <alignment horizontal="center"/>
    </xf>
    <xf numFmtId="3" fontId="2" fillId="24" borderId="6" xfId="0" applyNumberFormat="1" applyFont="1" applyFill="1" applyBorder="1"/>
    <xf numFmtId="3" fontId="2" fillId="24" borderId="7" xfId="0" applyNumberFormat="1" applyFont="1" applyFill="1" applyBorder="1"/>
    <xf numFmtId="3" fontId="2" fillId="25" borderId="2" xfId="0" applyNumberFormat="1" applyFont="1" applyFill="1" applyBorder="1"/>
    <xf numFmtId="3" fontId="2" fillId="25" borderId="3" xfId="0" applyNumberFormat="1" applyFont="1" applyFill="1" applyBorder="1"/>
    <xf numFmtId="3" fontId="12" fillId="24" borderId="2"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xf>
    <xf numFmtId="0" fontId="12" fillId="24" borderId="13" xfId="0" applyFont="1"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NumberFormat="1" applyFont="1" applyAlignment="1">
      <alignment horizontal="left" vertical="top" wrapText="1"/>
    </xf>
    <xf numFmtId="0" fontId="12" fillId="24" borderId="3"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4" fillId="24" borderId="5" xfId="0" applyFont="1" applyFill="1" applyBorder="1" applyAlignment="1">
      <alignment horizontal="center"/>
    </xf>
    <xf numFmtId="0" fontId="14" fillId="24" borderId="6" xfId="0" applyFont="1" applyFill="1" applyBorder="1" applyAlignment="1">
      <alignment horizontal="center"/>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12" fillId="24" borderId="8" xfId="26" applyFont="1" applyFill="1" applyBorder="1" applyAlignment="1">
      <alignment horizontal="center" vertical="center" wrapText="1"/>
    </xf>
    <xf numFmtId="0" fontId="12" fillId="24" borderId="9" xfId="26" applyFont="1" applyFill="1" applyBorder="1" applyAlignment="1">
      <alignment horizontal="center" vertical="center"/>
    </xf>
    <xf numFmtId="0" fontId="12" fillId="24" borderId="10"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11" xfId="25" applyFont="1" applyFill="1" applyBorder="1" applyAlignment="1">
      <alignment horizontal="center" vertical="center" wrapText="1"/>
    </xf>
    <xf numFmtId="0" fontId="12" fillId="24" borderId="12" xfId="25" applyFont="1" applyFill="1" applyBorder="1" applyAlignment="1">
      <alignment horizontal="center" vertical="center"/>
    </xf>
    <xf numFmtId="0" fontId="12" fillId="24" borderId="13" xfId="25" applyFont="1" applyFill="1" applyBorder="1" applyAlignment="1">
      <alignment horizontal="center" vertical="center"/>
    </xf>
    <xf numFmtId="0" fontId="2" fillId="0" borderId="0" xfId="26" applyFont="1" applyAlignment="1">
      <alignment horizontal="center"/>
    </xf>
    <xf numFmtId="0" fontId="12" fillId="24" borderId="11" xfId="26" applyFont="1" applyFill="1" applyBorder="1" applyAlignment="1">
      <alignment horizontal="center" vertical="center" wrapText="1"/>
    </xf>
    <xf numFmtId="0" fontId="12" fillId="24" borderId="13" xfId="26" applyFont="1" applyFill="1" applyBorder="1" applyAlignment="1">
      <alignment horizontal="center" vertical="center"/>
    </xf>
    <xf numFmtId="3" fontId="14" fillId="24" borderId="5" xfId="0" applyNumberFormat="1" applyFont="1" applyFill="1" applyBorder="1" applyAlignment="1">
      <alignment horizontal="center"/>
    </xf>
    <xf numFmtId="3" fontId="14" fillId="24" borderId="6"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xf numFmtId="0" fontId="2" fillId="24" borderId="5" xfId="0" applyFont="1" applyFill="1" applyBorder="1" applyAlignment="1">
      <alignment horizontal="center"/>
    </xf>
    <xf numFmtId="0" fontId="2" fillId="24" borderId="6" xfId="0" applyFont="1" applyFill="1" applyBorder="1" applyAlignment="1">
      <alignment horizontal="center"/>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IULIE  2024
</a:t>
            </a:r>
          </a:p>
        </c:rich>
      </c:tx>
      <c:layout>
        <c:manualLayout>
          <c:xMode val="edge"/>
          <c:yMode val="edge"/>
          <c:x val="0.37735854532606522"/>
          <c:y val="4.4189818738411116E-2"/>
        </c:manualLayout>
      </c:layout>
    </c:title>
    <c:view3D>
      <c:perspective val="0"/>
    </c:view3D>
    <c:plotArea>
      <c:layout>
        <c:manualLayout>
          <c:layoutTarget val="inner"/>
          <c:xMode val="edge"/>
          <c:yMode val="edge"/>
          <c:x val="0.15094339622641531"/>
          <c:y val="0.38336052202283888"/>
          <c:w val="0.6270810210876806"/>
          <c:h val="0.36541598694942951"/>
        </c:manualLayout>
      </c:layout>
      <c:pie3DChart>
        <c:varyColors val="1"/>
        <c:ser>
          <c:idx val="0"/>
          <c:order val="0"/>
          <c:dPt>
            <c:idx val="0"/>
            <c:explosion val="8"/>
          </c:dPt>
          <c:dLbls>
            <c:dLbl>
              <c:idx val="0"/>
              <c:layout>
                <c:manualLayout>
                  <c:x val="-0.11432208598786414"/>
                  <c:y val="-0.19734381489426395"/>
                </c:manualLayout>
              </c:layout>
              <c:dLblPos val="bestFit"/>
              <c:showVal val="1"/>
              <c:showPercent val="1"/>
              <c:separator>
</c:separator>
            </c:dLbl>
            <c:dLbl>
              <c:idx val="1"/>
              <c:layout>
                <c:manualLayout>
                  <c:x val="6.0355568761451948E-2"/>
                  <c:y val="-0.28044289732951444"/>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rp_sexe_0724!$E$4:$F$4</c:f>
              <c:strCache>
                <c:ptCount val="2"/>
                <c:pt idx="0">
                  <c:v>femei</c:v>
                </c:pt>
                <c:pt idx="1">
                  <c:v>barbati</c:v>
                </c:pt>
              </c:strCache>
            </c:strRef>
          </c:cat>
          <c:val>
            <c:numRef>
              <c:f>rp_sexe_0724!$E$12:$F$12</c:f>
              <c:numCache>
                <c:formatCode>#,##0</c:formatCode>
                <c:ptCount val="2"/>
                <c:pt idx="0">
                  <c:v>3945690</c:v>
                </c:pt>
                <c:pt idx="1">
                  <c:v>4277134</c:v>
                </c:pt>
              </c:numCache>
            </c:numRef>
          </c:val>
        </c:ser>
        <c:dLbls>
          <c:showVal val="1"/>
          <c:showPercent val="1"/>
          <c:separator>
</c:separator>
        </c:dLbls>
      </c:pie3DChart>
      <c:spPr>
        <a:noFill/>
        <a:ln w="25400">
          <a:noFill/>
        </a:ln>
      </c:spPr>
    </c:plotArea>
    <c:legend>
      <c:legendPos val="r"/>
      <c:layout>
        <c:manualLayout>
          <c:xMode val="edge"/>
          <c:yMode val="edge"/>
          <c:x val="0.4526198768423178"/>
          <c:y val="0.80032728785614127"/>
          <c:w val="8.8071370886331615E-2"/>
          <c:h val="0.14729946427929402"/>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33" l="0.70000000000000029" r="0.70000000000000029" t="0.75000000000000033" header="0.30000000000000016" footer="0.30000000000000016"/>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a:t>
            </a:r>
          </a:p>
          <a:p>
            <a:pPr>
              <a:defRPr sz="1050"/>
            </a:pPr>
            <a:r>
              <a:rPr lang="en-GB" sz="1050"/>
              <a:t> privind repartizarea pe sexe si categorii de varsta a participantilor</a:t>
            </a:r>
          </a:p>
          <a:p>
            <a:pPr>
              <a:defRPr sz="1050"/>
            </a:pPr>
            <a:r>
              <a:rPr lang="en-GB" sz="1050"/>
              <a:t> aferente lunii de referinta IULIE 2024
</a:t>
            </a:r>
          </a:p>
        </c:rich>
      </c:tx>
      <c:layout>
        <c:manualLayout>
          <c:xMode val="edge"/>
          <c:yMode val="edge"/>
          <c:x val="0.26356021603068847"/>
          <c:y val="6.5604059766501785E-2"/>
        </c:manualLayout>
      </c:layout>
    </c:title>
    <c:view3D>
      <c:hPercent val="167"/>
      <c:depthPercent val="100"/>
      <c:rAngAx val="1"/>
    </c:view3D>
    <c:plotArea>
      <c:layout>
        <c:manualLayout>
          <c:layoutTarget val="inner"/>
          <c:xMode val="edge"/>
          <c:yMode val="edge"/>
          <c:x val="0.18934911242603575"/>
          <c:y val="0.27032161057272952"/>
          <c:w val="0.55739644970414159"/>
          <c:h val="0.66918776323598772"/>
        </c:manualLayout>
      </c:layout>
      <c:bar3DChart>
        <c:barDir val="bar"/>
        <c:grouping val="clustered"/>
        <c:ser>
          <c:idx val="0"/>
          <c:order val="0"/>
          <c:tx>
            <c:strRef>
              <c:f>rp_varste_sexe_0724!$E$5:$H$5</c:f>
              <c:strCache>
                <c:ptCount val="1"/>
                <c:pt idx="0">
                  <c:v>15-25 ani 25-35 ani 35-45 ani peste 45 de ani</c:v>
                </c:pt>
              </c:strCache>
            </c:strRef>
          </c:tx>
          <c:dLbls>
            <c:dLbl>
              <c:idx val="0"/>
              <c:layout>
                <c:manualLayout>
                  <c:x val="-0.1065261457702404"/>
                  <c:y val="1.5541630075068607E-3"/>
                </c:manualLayout>
              </c:layout>
              <c:showVal val="1"/>
            </c:dLbl>
            <c:dLbl>
              <c:idx val="1"/>
              <c:layout>
                <c:manualLayout>
                  <c:x val="-0.23158738293807948"/>
                  <c:y val="1.5182412217376428E-3"/>
                </c:manualLayout>
              </c:layout>
              <c:showVal val="1"/>
            </c:dLbl>
            <c:dLbl>
              <c:idx val="2"/>
              <c:layout>
                <c:manualLayout>
                  <c:x val="-0.31572995387410913"/>
                  <c:y val="-7.3391582195892844E-3"/>
                </c:manualLayout>
              </c:layout>
              <c:showVal val="1"/>
            </c:dLbl>
            <c:dLbl>
              <c:idx val="3"/>
              <c:layout>
                <c:manualLayout>
                  <c:x val="-0.28868943453074281"/>
                  <c:y val="-2.3339237604751229E-3"/>
                </c:manualLayout>
              </c:layout>
              <c:showVal val="1"/>
            </c:dLbl>
            <c:txPr>
              <a:bodyPr/>
              <a:lstStyle/>
              <a:p>
                <a:pPr>
                  <a:defRPr b="1"/>
                </a:pPr>
                <a:endParaRPr lang="en-US"/>
              </a:p>
            </c:txPr>
            <c:showVal val="1"/>
          </c:dLbls>
          <c:cat>
            <c:strRef>
              <c:f>rp_varste_sexe_0724!$E$5:$H$5</c:f>
              <c:strCache>
                <c:ptCount val="4"/>
                <c:pt idx="0">
                  <c:v>15-25 ani</c:v>
                </c:pt>
                <c:pt idx="1">
                  <c:v>25-35 ani</c:v>
                </c:pt>
                <c:pt idx="2">
                  <c:v>35-45 ani</c:v>
                </c:pt>
                <c:pt idx="3">
                  <c:v>peste 45 de ani</c:v>
                </c:pt>
              </c:strCache>
            </c:strRef>
          </c:cat>
          <c:val>
            <c:numRef>
              <c:f>rp_varste_sexe_0724!$E$14:$H$14</c:f>
              <c:numCache>
                <c:formatCode>#,##0</c:formatCode>
                <c:ptCount val="4"/>
                <c:pt idx="0">
                  <c:v>699272</c:v>
                </c:pt>
                <c:pt idx="1">
                  <c:v>1959221</c:v>
                </c:pt>
                <c:pt idx="2">
                  <c:v>2839022</c:v>
                </c:pt>
                <c:pt idx="3">
                  <c:v>2725309</c:v>
                </c:pt>
              </c:numCache>
            </c:numRef>
          </c:val>
        </c:ser>
        <c:dLbls>
          <c:showVal val="1"/>
        </c:dLbls>
        <c:shape val="box"/>
        <c:axId val="142565760"/>
        <c:axId val="142567296"/>
        <c:axId val="0"/>
      </c:bar3DChart>
      <c:catAx>
        <c:axId val="142565760"/>
        <c:scaling>
          <c:orientation val="minMax"/>
        </c:scaling>
        <c:axPos val="l"/>
        <c:numFmt formatCode="General" sourceLinked="1"/>
        <c:tickLblPos val="low"/>
        <c:txPr>
          <a:bodyPr rot="0" vert="horz"/>
          <a:lstStyle/>
          <a:p>
            <a:pPr>
              <a:defRPr b="1"/>
            </a:pPr>
            <a:endParaRPr lang="en-US"/>
          </a:p>
        </c:txPr>
        <c:crossAx val="142567296"/>
        <c:crosses val="autoZero"/>
        <c:lblAlgn val="ctr"/>
        <c:lblOffset val="100"/>
        <c:tickLblSkip val="1"/>
        <c:tickMarkSkip val="1"/>
      </c:catAx>
      <c:valAx>
        <c:axId val="142567296"/>
        <c:scaling>
          <c:orientation val="minMax"/>
        </c:scaling>
        <c:axPos val="b"/>
        <c:majorGridlines/>
        <c:numFmt formatCode="#,##0" sourceLinked="1"/>
        <c:tickLblPos val="nextTo"/>
        <c:txPr>
          <a:bodyPr rot="0" vert="horz"/>
          <a:lstStyle/>
          <a:p>
            <a:pPr>
              <a:defRPr b="1"/>
            </a:pPr>
            <a:endParaRPr lang="en-US"/>
          </a:p>
        </c:txPr>
        <c:crossAx val="142565760"/>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44" r="0.75000000000000044"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839889</xdr:colOff>
      <xdr:row>31</xdr:row>
      <xdr:rowOff>49476</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552575"/>
          <a:ext cx="6297714" cy="3773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315293</xdr:colOff>
      <xdr:row>27</xdr:row>
      <xdr:rowOff>110441</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523875"/>
          <a:ext cx="6773243" cy="38347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1060898</xdr:colOff>
      <xdr:row>25</xdr:row>
      <xdr:rowOff>153851</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523875"/>
          <a:ext cx="6633023" cy="3554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0</xdr:colOff>
      <xdr:row>30</xdr:row>
      <xdr:rowOff>9525</xdr:rowOff>
    </xdr:to>
    <xdr:graphicFrame macro="">
      <xdr:nvGraphicFramePr>
        <xdr:cNvPr id="1304583"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30</xdr:row>
      <xdr:rowOff>9525</xdr:rowOff>
    </xdr:to>
    <xdr:graphicFrame macro="">
      <xdr:nvGraphicFramePr>
        <xdr:cNvPr id="133325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D21" sqref="D21"/>
    </sheetView>
  </sheetViews>
  <sheetFormatPr defaultRowHeight="12.75"/>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2.75" customHeight="1">
      <c r="B2" s="104" t="s">
        <v>193</v>
      </c>
      <c r="C2" s="105"/>
      <c r="D2" s="105"/>
      <c r="E2" s="105"/>
      <c r="F2" s="105"/>
      <c r="G2" s="105"/>
      <c r="H2" s="105"/>
      <c r="I2" s="105"/>
      <c r="J2" s="105"/>
      <c r="K2" s="106"/>
    </row>
    <row r="3" spans="2:11" s="5" customFormat="1" ht="76.5" customHeight="1">
      <c r="B3" s="103" t="s">
        <v>22</v>
      </c>
      <c r="C3" s="101" t="s">
        <v>164</v>
      </c>
      <c r="D3" s="101" t="s">
        <v>117</v>
      </c>
      <c r="E3" s="101" t="s">
        <v>132</v>
      </c>
      <c r="F3" s="101" t="s">
        <v>133</v>
      </c>
      <c r="G3" s="101"/>
      <c r="H3" s="101"/>
      <c r="I3" s="101" t="s">
        <v>134</v>
      </c>
      <c r="J3" s="100" t="s">
        <v>135</v>
      </c>
      <c r="K3" s="102" t="s">
        <v>136</v>
      </c>
    </row>
    <row r="4" spans="2:11" s="5" customFormat="1" ht="56.25" customHeight="1">
      <c r="B4" s="103" t="s">
        <v>22</v>
      </c>
      <c r="C4" s="101"/>
      <c r="D4" s="101"/>
      <c r="E4" s="101"/>
      <c r="F4" s="36" t="s">
        <v>20</v>
      </c>
      <c r="G4" s="36" t="s">
        <v>137</v>
      </c>
      <c r="H4" s="36" t="s">
        <v>138</v>
      </c>
      <c r="I4" s="101"/>
      <c r="J4" s="100"/>
      <c r="K4" s="102"/>
    </row>
    <row r="5" spans="2:11" s="6" customFormat="1" ht="13.5" hidden="1" customHeight="1">
      <c r="B5" s="26"/>
      <c r="C5" s="24"/>
      <c r="D5" s="25" t="s">
        <v>122</v>
      </c>
      <c r="E5" s="25" t="s">
        <v>145</v>
      </c>
      <c r="F5" s="25" t="s">
        <v>146</v>
      </c>
      <c r="G5" s="25" t="s">
        <v>147</v>
      </c>
      <c r="H5" s="25" t="s">
        <v>148</v>
      </c>
      <c r="I5" s="24"/>
      <c r="J5" s="31" t="s">
        <v>149</v>
      </c>
      <c r="K5" s="32"/>
    </row>
    <row r="6" spans="2:11" ht="15">
      <c r="B6" s="41">
        <v>1</v>
      </c>
      <c r="C6" s="42" t="s">
        <v>11</v>
      </c>
      <c r="D6" s="43">
        <v>1135409</v>
      </c>
      <c r="E6" s="43">
        <v>1195767</v>
      </c>
      <c r="F6" s="43">
        <v>220122635</v>
      </c>
      <c r="G6" s="43">
        <v>215607247</v>
      </c>
      <c r="H6" s="43">
        <v>4515388</v>
      </c>
      <c r="I6" s="43">
        <f t="shared" ref="I6:I12" si="0">F6/$C$15</f>
        <v>44249313.512644239</v>
      </c>
      <c r="J6" s="43">
        <v>4538646706</v>
      </c>
      <c r="K6" s="44">
        <f t="shared" ref="K6:K12" si="1">J6/$C$15</f>
        <v>912364151.08752465</v>
      </c>
    </row>
    <row r="7" spans="2:11" ht="15">
      <c r="B7" s="45">
        <v>2</v>
      </c>
      <c r="C7" s="42" t="s">
        <v>139</v>
      </c>
      <c r="D7" s="43">
        <v>1687267</v>
      </c>
      <c r="E7" s="43">
        <v>1778331</v>
      </c>
      <c r="F7" s="43">
        <v>322477950</v>
      </c>
      <c r="G7" s="43">
        <v>315665591</v>
      </c>
      <c r="H7" s="43">
        <v>6812359</v>
      </c>
      <c r="I7" s="43">
        <f t="shared" si="0"/>
        <v>64824900.494512126</v>
      </c>
      <c r="J7" s="43">
        <v>6644931833</v>
      </c>
      <c r="K7" s="44">
        <f t="shared" si="1"/>
        <v>1335772088.8111608</v>
      </c>
    </row>
    <row r="8" spans="2:11" ht="15">
      <c r="B8" s="45">
        <v>3</v>
      </c>
      <c r="C8" s="46" t="s">
        <v>18</v>
      </c>
      <c r="D8" s="43">
        <v>786950</v>
      </c>
      <c r="E8" s="43">
        <v>821811</v>
      </c>
      <c r="F8" s="43">
        <v>131110747</v>
      </c>
      <c r="G8" s="43">
        <v>127938668</v>
      </c>
      <c r="H8" s="43">
        <v>3172079</v>
      </c>
      <c r="I8" s="43">
        <f t="shared" si="0"/>
        <v>26356038.07341294</v>
      </c>
      <c r="J8" s="43">
        <v>2693137817</v>
      </c>
      <c r="K8" s="44">
        <f t="shared" si="1"/>
        <v>541377762.43316054</v>
      </c>
    </row>
    <row r="9" spans="2:11" ht="15">
      <c r="B9" s="45">
        <v>4</v>
      </c>
      <c r="C9" s="46" t="s">
        <v>19</v>
      </c>
      <c r="D9" s="43">
        <v>576376</v>
      </c>
      <c r="E9" s="43">
        <v>599795</v>
      </c>
      <c r="F9" s="43">
        <v>91671411</v>
      </c>
      <c r="G9" s="43">
        <v>89017512</v>
      </c>
      <c r="H9" s="43">
        <v>2653899</v>
      </c>
      <c r="I9" s="43">
        <f t="shared" si="0"/>
        <v>18427895.911229044</v>
      </c>
      <c r="J9" s="43">
        <v>1873826000</v>
      </c>
      <c r="K9" s="44">
        <f t="shared" si="1"/>
        <v>376678727.93792468</v>
      </c>
    </row>
    <row r="10" spans="2:11" ht="15">
      <c r="B10" s="45">
        <v>5</v>
      </c>
      <c r="C10" s="46" t="s">
        <v>140</v>
      </c>
      <c r="D10" s="43">
        <v>1045208</v>
      </c>
      <c r="E10" s="43">
        <v>1092406</v>
      </c>
      <c r="F10" s="43">
        <v>174544645</v>
      </c>
      <c r="G10" s="43">
        <v>170419447</v>
      </c>
      <c r="H10" s="43">
        <v>4125198</v>
      </c>
      <c r="I10" s="43">
        <f t="shared" si="0"/>
        <v>35087171.832911193</v>
      </c>
      <c r="J10" s="43">
        <v>3587374175</v>
      </c>
      <c r="K10" s="44">
        <f t="shared" si="1"/>
        <v>721138217.14308691</v>
      </c>
    </row>
    <row r="11" spans="2:11" ht="15">
      <c r="B11" s="45">
        <v>6</v>
      </c>
      <c r="C11" s="46" t="s">
        <v>141</v>
      </c>
      <c r="D11" s="43">
        <v>883726</v>
      </c>
      <c r="E11" s="43">
        <v>925310</v>
      </c>
      <c r="F11" s="43">
        <v>153030843</v>
      </c>
      <c r="G11" s="43">
        <v>149763897</v>
      </c>
      <c r="H11" s="43">
        <v>3266946</v>
      </c>
      <c r="I11" s="43">
        <f t="shared" si="0"/>
        <v>30762441.804366183</v>
      </c>
      <c r="J11" s="43">
        <v>3152573147</v>
      </c>
      <c r="K11" s="44">
        <f t="shared" si="1"/>
        <v>633733998.11040092</v>
      </c>
    </row>
    <row r="12" spans="2:11" ht="15">
      <c r="B12" s="45">
        <v>7</v>
      </c>
      <c r="C12" s="46" t="s">
        <v>9</v>
      </c>
      <c r="D12" s="43">
        <v>2107888</v>
      </c>
      <c r="E12" s="43">
        <v>2239765</v>
      </c>
      <c r="F12" s="43">
        <v>489434041</v>
      </c>
      <c r="G12" s="43">
        <v>480200096</v>
      </c>
      <c r="H12" s="43">
        <v>9233945</v>
      </c>
      <c r="I12" s="43">
        <f t="shared" si="0"/>
        <v>98386612.189924821</v>
      </c>
      <c r="J12" s="43">
        <v>10108628773</v>
      </c>
      <c r="K12" s="44">
        <f t="shared" si="1"/>
        <v>2032048561.2913601</v>
      </c>
    </row>
    <row r="13" spans="2:11" ht="15.75" thickBot="1">
      <c r="B13" s="37" t="s">
        <v>23</v>
      </c>
      <c r="C13" s="38"/>
      <c r="D13" s="39">
        <f t="shared" ref="D13:K13" si="2">SUM(D6:D12)</f>
        <v>8222824</v>
      </c>
      <c r="E13" s="39">
        <f t="shared" si="2"/>
        <v>8653185</v>
      </c>
      <c r="F13" s="39">
        <f t="shared" si="2"/>
        <v>1582392272</v>
      </c>
      <c r="G13" s="39">
        <f t="shared" si="2"/>
        <v>1548612458</v>
      </c>
      <c r="H13" s="39">
        <f t="shared" si="2"/>
        <v>33779814</v>
      </c>
      <c r="I13" s="39">
        <f t="shared" si="2"/>
        <v>318094373.81900054</v>
      </c>
      <c r="J13" s="39">
        <f t="shared" si="2"/>
        <v>32599118451</v>
      </c>
      <c r="K13" s="40">
        <f t="shared" si="2"/>
        <v>6553113506.8146191</v>
      </c>
    </row>
    <row r="15" spans="2:11" s="13" customFormat="1">
      <c r="B15" s="33" t="s">
        <v>194</v>
      </c>
      <c r="C15" s="34">
        <v>4.9745999999999997</v>
      </c>
      <c r="J15" s="14"/>
      <c r="K15" s="14"/>
    </row>
    <row r="16" spans="2:11">
      <c r="B16" s="35"/>
      <c r="C16" s="35" t="s">
        <v>185</v>
      </c>
    </row>
    <row r="17" spans="7:7">
      <c r="G17" s="20"/>
    </row>
    <row r="18" spans="7:7">
      <c r="G18" s="20"/>
    </row>
    <row r="19" spans="7:7">
      <c r="G19" s="20"/>
    </row>
    <row r="20" spans="7:7">
      <c r="G20" s="20"/>
    </row>
    <row r="21" spans="7:7">
      <c r="G21" s="20"/>
    </row>
    <row r="22" spans="7:7">
      <c r="G22" s="20"/>
    </row>
    <row r="23" spans="7:7">
      <c r="G23" s="20"/>
    </row>
    <row r="24" spans="7:7">
      <c r="G24" s="20"/>
    </row>
    <row r="25" spans="7:7">
      <c r="G25" s="20"/>
    </row>
    <row r="26" spans="7:7">
      <c r="G26" s="20"/>
    </row>
    <row r="27" spans="7:7">
      <c r="G27" s="20"/>
    </row>
    <row r="28" spans="7:7">
      <c r="G28" s="20"/>
    </row>
    <row r="29" spans="7:7">
      <c r="G29" s="20"/>
    </row>
    <row r="30" spans="7:7">
      <c r="G30" s="20"/>
    </row>
    <row r="31" spans="7:7">
      <c r="G31" s="20"/>
    </row>
  </sheetData>
  <mergeCells count="9">
    <mergeCell ref="B2:K2"/>
    <mergeCell ref="D3:D4"/>
    <mergeCell ref="E3:E4"/>
    <mergeCell ref="J3:J4"/>
    <mergeCell ref="F3:H3"/>
    <mergeCell ref="K3:K4"/>
    <mergeCell ref="I3:I4"/>
    <mergeCell ref="B3:B4"/>
    <mergeCell ref="C3:C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J10" sqref="J10"/>
    </sheetView>
  </sheetViews>
  <sheetFormatPr defaultRowHeight="15"/>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row r="2" spans="2:5" ht="60" customHeight="1">
      <c r="B2" s="122" t="s">
        <v>217</v>
      </c>
      <c r="C2" s="123"/>
      <c r="D2" s="123"/>
      <c r="E2" s="124"/>
    </row>
    <row r="3" spans="2:5">
      <c r="B3" s="119" t="s">
        <v>24</v>
      </c>
      <c r="C3" s="120"/>
      <c r="D3" s="120" t="s">
        <v>25</v>
      </c>
      <c r="E3" s="121"/>
    </row>
    <row r="4" spans="2:5">
      <c r="B4" s="75" t="s">
        <v>26</v>
      </c>
      <c r="C4" s="76" t="s">
        <v>27</v>
      </c>
      <c r="D4" s="76" t="s">
        <v>28</v>
      </c>
      <c r="E4" s="77" t="s">
        <v>29</v>
      </c>
    </row>
    <row r="5" spans="2:5" ht="15.75">
      <c r="B5" s="81"/>
      <c r="C5" s="82" t="s">
        <v>30</v>
      </c>
      <c r="D5" s="43">
        <v>77112</v>
      </c>
      <c r="E5" s="83">
        <f t="shared" ref="E5:E48" si="0">D5/$D$48</f>
        <v>9.3778001328983819E-3</v>
      </c>
    </row>
    <row r="6" spans="2:5" ht="15.75">
      <c r="B6" s="81" t="s">
        <v>31</v>
      </c>
      <c r="C6" s="82" t="s">
        <v>32</v>
      </c>
      <c r="D6" s="43">
        <v>68038</v>
      </c>
      <c r="E6" s="83">
        <f t="shared" si="0"/>
        <v>8.2742863035862139E-3</v>
      </c>
    </row>
    <row r="7" spans="2:5" ht="15.75">
      <c r="B7" s="81" t="s">
        <v>33</v>
      </c>
      <c r="C7" s="82" t="s">
        <v>34</v>
      </c>
      <c r="D7" s="43">
        <v>97386</v>
      </c>
      <c r="E7" s="83">
        <f t="shared" si="0"/>
        <v>1.1843376436124622E-2</v>
      </c>
    </row>
    <row r="8" spans="2:5" ht="15.75">
      <c r="B8" s="81" t="s">
        <v>35</v>
      </c>
      <c r="C8" s="82" t="s">
        <v>36</v>
      </c>
      <c r="D8" s="43">
        <v>120813</v>
      </c>
      <c r="E8" s="83">
        <f t="shared" si="0"/>
        <v>1.4692397648301849E-2</v>
      </c>
    </row>
    <row r="9" spans="2:5" ht="15.75">
      <c r="B9" s="81" t="s">
        <v>37</v>
      </c>
      <c r="C9" s="82" t="s">
        <v>38</v>
      </c>
      <c r="D9" s="43">
        <v>104987</v>
      </c>
      <c r="E9" s="83">
        <f t="shared" si="0"/>
        <v>1.2767754727572911E-2</v>
      </c>
    </row>
    <row r="10" spans="2:5" ht="15.75">
      <c r="B10" s="81" t="s">
        <v>39</v>
      </c>
      <c r="C10" s="82" t="s">
        <v>40</v>
      </c>
      <c r="D10" s="43">
        <v>159374</v>
      </c>
      <c r="E10" s="83">
        <f t="shared" si="0"/>
        <v>1.9381905778355465E-2</v>
      </c>
    </row>
    <row r="11" spans="2:5" ht="15.75">
      <c r="B11" s="81" t="s">
        <v>41</v>
      </c>
      <c r="C11" s="82" t="s">
        <v>42</v>
      </c>
      <c r="D11" s="43">
        <v>70703</v>
      </c>
      <c r="E11" s="83">
        <f t="shared" si="0"/>
        <v>8.5983842047452318E-3</v>
      </c>
    </row>
    <row r="12" spans="2:5" ht="15.75">
      <c r="B12" s="81" t="s">
        <v>43</v>
      </c>
      <c r="C12" s="82" t="s">
        <v>44</v>
      </c>
      <c r="D12" s="43">
        <v>58885</v>
      </c>
      <c r="E12" s="83">
        <f t="shared" si="0"/>
        <v>7.1611650693241156E-3</v>
      </c>
    </row>
    <row r="13" spans="2:5" ht="15.75">
      <c r="B13" s="81" t="s">
        <v>45</v>
      </c>
      <c r="C13" s="82" t="s">
        <v>46</v>
      </c>
      <c r="D13" s="43">
        <v>136620</v>
      </c>
      <c r="E13" s="83">
        <f t="shared" si="0"/>
        <v>1.6614729927333968E-2</v>
      </c>
    </row>
    <row r="14" spans="2:5" ht="15.75">
      <c r="B14" s="81" t="s">
        <v>48</v>
      </c>
      <c r="C14" s="82" t="s">
        <v>49</v>
      </c>
      <c r="D14" s="43">
        <v>45748</v>
      </c>
      <c r="E14" s="83">
        <f t="shared" si="0"/>
        <v>5.5635387550554407E-3</v>
      </c>
    </row>
    <row r="15" spans="2:5" ht="15.75">
      <c r="B15" s="81" t="s">
        <v>50</v>
      </c>
      <c r="C15" s="82" t="s">
        <v>51</v>
      </c>
      <c r="D15" s="43">
        <v>69886</v>
      </c>
      <c r="E15" s="83">
        <f t="shared" si="0"/>
        <v>8.4990266117820346E-3</v>
      </c>
    </row>
    <row r="16" spans="2:5" ht="15.75">
      <c r="B16" s="81" t="s">
        <v>52</v>
      </c>
      <c r="C16" s="82" t="s">
        <v>53</v>
      </c>
      <c r="D16" s="43">
        <v>46787</v>
      </c>
      <c r="E16" s="83">
        <f t="shared" si="0"/>
        <v>5.689894372055148E-3</v>
      </c>
    </row>
    <row r="17" spans="2:5" ht="15.75">
      <c r="B17" s="81" t="s">
        <v>54</v>
      </c>
      <c r="C17" s="82" t="s">
        <v>55</v>
      </c>
      <c r="D17" s="43">
        <v>223802</v>
      </c>
      <c r="E17" s="83">
        <f t="shared" si="0"/>
        <v>2.721717015954616E-2</v>
      </c>
    </row>
    <row r="18" spans="2:5" ht="15.75">
      <c r="B18" s="81" t="s">
        <v>56</v>
      </c>
      <c r="C18" s="82" t="s">
        <v>57</v>
      </c>
      <c r="D18" s="43">
        <v>179203</v>
      </c>
      <c r="E18" s="83">
        <f t="shared" si="0"/>
        <v>2.1793364420787796E-2</v>
      </c>
    </row>
    <row r="19" spans="2:5" ht="15.75">
      <c r="B19" s="81" t="s">
        <v>58</v>
      </c>
      <c r="C19" s="82" t="s">
        <v>59</v>
      </c>
      <c r="D19" s="43">
        <v>55309</v>
      </c>
      <c r="E19" s="83">
        <f t="shared" si="0"/>
        <v>6.7262779794386943E-3</v>
      </c>
    </row>
    <row r="20" spans="2:5" ht="15.75">
      <c r="B20" s="81" t="s">
        <v>60</v>
      </c>
      <c r="C20" s="82" t="s">
        <v>61</v>
      </c>
      <c r="D20" s="43">
        <v>66879</v>
      </c>
      <c r="E20" s="83">
        <f t="shared" si="0"/>
        <v>8.1333371600802833E-3</v>
      </c>
    </row>
    <row r="21" spans="2:5" ht="15.75">
      <c r="B21" s="81" t="s">
        <v>62</v>
      </c>
      <c r="C21" s="82" t="s">
        <v>63</v>
      </c>
      <c r="D21" s="43">
        <v>131059</v>
      </c>
      <c r="E21" s="83">
        <f t="shared" si="0"/>
        <v>1.5938441586491454E-2</v>
      </c>
    </row>
    <row r="22" spans="2:5" ht="15.75">
      <c r="B22" s="81" t="s">
        <v>64</v>
      </c>
      <c r="C22" s="82" t="s">
        <v>65</v>
      </c>
      <c r="D22" s="43">
        <v>122512</v>
      </c>
      <c r="E22" s="83">
        <f t="shared" si="0"/>
        <v>1.4899017661085779E-2</v>
      </c>
    </row>
    <row r="23" spans="2:5" ht="15.75">
      <c r="B23" s="81" t="s">
        <v>66</v>
      </c>
      <c r="C23" s="82" t="s">
        <v>67</v>
      </c>
      <c r="D23" s="43">
        <v>69560</v>
      </c>
      <c r="E23" s="83">
        <f t="shared" si="0"/>
        <v>8.4593808647734654E-3</v>
      </c>
    </row>
    <row r="24" spans="2:5" ht="15.75">
      <c r="B24" s="81" t="s">
        <v>68</v>
      </c>
      <c r="C24" s="82" t="s">
        <v>69</v>
      </c>
      <c r="D24" s="43">
        <v>102112</v>
      </c>
      <c r="E24" s="83">
        <f t="shared" si="0"/>
        <v>1.2418118155028005E-2</v>
      </c>
    </row>
    <row r="25" spans="2:5" ht="15.75">
      <c r="B25" s="81" t="s">
        <v>70</v>
      </c>
      <c r="C25" s="82" t="s">
        <v>71</v>
      </c>
      <c r="D25" s="43">
        <v>103726</v>
      </c>
      <c r="E25" s="83">
        <f t="shared" si="0"/>
        <v>1.2614401086536694E-2</v>
      </c>
    </row>
    <row r="26" spans="2:5" ht="15.75">
      <c r="B26" s="81" t="s">
        <v>72</v>
      </c>
      <c r="C26" s="82" t="s">
        <v>73</v>
      </c>
      <c r="D26" s="43">
        <v>32605</v>
      </c>
      <c r="E26" s="83">
        <f t="shared" si="0"/>
        <v>3.9651827644614553E-3</v>
      </c>
    </row>
    <row r="27" spans="2:5" ht="15.75">
      <c r="B27" s="81" t="s">
        <v>74</v>
      </c>
      <c r="C27" s="82" t="s">
        <v>75</v>
      </c>
      <c r="D27" s="43">
        <v>209123</v>
      </c>
      <c r="E27" s="83">
        <f t="shared" si="0"/>
        <v>2.543201702967253E-2</v>
      </c>
    </row>
    <row r="28" spans="2:5" ht="15.75">
      <c r="B28" s="81" t="s">
        <v>76</v>
      </c>
      <c r="C28" s="82" t="s">
        <v>77</v>
      </c>
      <c r="D28" s="43">
        <v>23302</v>
      </c>
      <c r="E28" s="83">
        <f t="shared" si="0"/>
        <v>2.8338196220665797E-3</v>
      </c>
    </row>
    <row r="29" spans="2:5" ht="15.75">
      <c r="B29" s="81" t="s">
        <v>78</v>
      </c>
      <c r="C29" s="82" t="s">
        <v>79</v>
      </c>
      <c r="D29" s="43">
        <v>139805</v>
      </c>
      <c r="E29" s="83">
        <f t="shared" si="0"/>
        <v>1.7002066443353281E-2</v>
      </c>
    </row>
    <row r="30" spans="2:5" ht="15.75">
      <c r="B30" s="81" t="s">
        <v>80</v>
      </c>
      <c r="C30" s="82" t="s">
        <v>81</v>
      </c>
      <c r="D30" s="43">
        <v>41888</v>
      </c>
      <c r="E30" s="83">
        <f t="shared" si="0"/>
        <v>5.0941136524386265E-3</v>
      </c>
    </row>
    <row r="31" spans="2:5" ht="15.75">
      <c r="B31" s="81" t="s">
        <v>82</v>
      </c>
      <c r="C31" s="82" t="s">
        <v>83</v>
      </c>
      <c r="D31" s="43">
        <v>166316</v>
      </c>
      <c r="E31" s="83">
        <f t="shared" si="0"/>
        <v>2.0226141286740419E-2</v>
      </c>
    </row>
    <row r="32" spans="2:5" ht="15.75">
      <c r="B32" s="81" t="s">
        <v>84</v>
      </c>
      <c r="C32" s="82" t="s">
        <v>85</v>
      </c>
      <c r="D32" s="43">
        <v>108146</v>
      </c>
      <c r="E32" s="83">
        <f t="shared" si="0"/>
        <v>1.3151929312849212E-2</v>
      </c>
    </row>
    <row r="33" spans="2:13" ht="15.75">
      <c r="B33" s="81" t="s">
        <v>86</v>
      </c>
      <c r="C33" s="82" t="s">
        <v>87</v>
      </c>
      <c r="D33" s="43">
        <v>78914</v>
      </c>
      <c r="E33" s="83">
        <f t="shared" si="0"/>
        <v>9.5969462559334848E-3</v>
      </c>
    </row>
    <row r="34" spans="2:13" ht="15.75">
      <c r="B34" s="81" t="s">
        <v>88</v>
      </c>
      <c r="C34" s="82" t="s">
        <v>89</v>
      </c>
      <c r="D34" s="43">
        <v>167408</v>
      </c>
      <c r="E34" s="83">
        <f t="shared" si="0"/>
        <v>2.035894237794704E-2</v>
      </c>
    </row>
    <row r="35" spans="2:13" ht="15.75">
      <c r="B35" s="81" t="s">
        <v>90</v>
      </c>
      <c r="C35" s="82" t="s">
        <v>91</v>
      </c>
      <c r="D35" s="43">
        <v>125890</v>
      </c>
      <c r="E35" s="83">
        <f t="shared" si="0"/>
        <v>1.5309825432235932E-2</v>
      </c>
    </row>
    <row r="36" spans="2:13" ht="15.75">
      <c r="B36" s="81" t="s">
        <v>92</v>
      </c>
      <c r="C36" s="82" t="s">
        <v>93</v>
      </c>
      <c r="D36" s="43">
        <v>71228</v>
      </c>
      <c r="E36" s="83">
        <f t="shared" si="0"/>
        <v>8.662230883209953E-3</v>
      </c>
    </row>
    <row r="37" spans="2:13" ht="15.75">
      <c r="B37" s="81" t="s">
        <v>94</v>
      </c>
      <c r="C37" s="82" t="s">
        <v>95</v>
      </c>
      <c r="D37" s="43">
        <v>187577</v>
      </c>
      <c r="E37" s="83">
        <f t="shared" si="0"/>
        <v>2.2811749345480335E-2</v>
      </c>
    </row>
    <row r="38" spans="2:13" ht="15.75">
      <c r="B38" s="81" t="s">
        <v>96</v>
      </c>
      <c r="C38" s="82" t="s">
        <v>97</v>
      </c>
      <c r="D38" s="43">
        <v>184006</v>
      </c>
      <c r="E38" s="83">
        <f t="shared" si="0"/>
        <v>2.2377470319199341E-2</v>
      </c>
    </row>
    <row r="39" spans="2:13" ht="15.75">
      <c r="B39" s="81" t="s">
        <v>98</v>
      </c>
      <c r="C39" s="82" t="s">
        <v>99</v>
      </c>
      <c r="D39" s="43">
        <v>40122</v>
      </c>
      <c r="E39" s="83">
        <f t="shared" si="0"/>
        <v>4.8793455873553902E-3</v>
      </c>
    </row>
    <row r="40" spans="2:13" ht="15.75">
      <c r="B40" s="81" t="s">
        <v>100</v>
      </c>
      <c r="C40" s="82" t="s">
        <v>101</v>
      </c>
      <c r="D40" s="43">
        <v>393498</v>
      </c>
      <c r="E40" s="83">
        <f t="shared" si="0"/>
        <v>4.7854362442878502E-2</v>
      </c>
      <c r="M40" s="21"/>
    </row>
    <row r="41" spans="2:13" ht="15.75">
      <c r="B41" s="81" t="s">
        <v>102</v>
      </c>
      <c r="C41" s="82" t="s">
        <v>103</v>
      </c>
      <c r="D41" s="43">
        <v>60949</v>
      </c>
      <c r="E41" s="83">
        <f t="shared" si="0"/>
        <v>7.4121737252311375E-3</v>
      </c>
    </row>
    <row r="42" spans="2:13" ht="15.75">
      <c r="B42" s="81" t="s">
        <v>104</v>
      </c>
      <c r="C42" s="82" t="s">
        <v>105</v>
      </c>
      <c r="D42" s="43">
        <v>90385</v>
      </c>
      <c r="E42" s="83">
        <f t="shared" si="0"/>
        <v>1.0991965777207442E-2</v>
      </c>
    </row>
    <row r="43" spans="2:13" ht="15.75">
      <c r="B43" s="81" t="s">
        <v>106</v>
      </c>
      <c r="C43" s="82" t="s">
        <v>107</v>
      </c>
      <c r="D43" s="43">
        <v>109218</v>
      </c>
      <c r="E43" s="83">
        <f t="shared" si="0"/>
        <v>1.328229814963813E-2</v>
      </c>
    </row>
    <row r="44" spans="2:13" ht="15.75">
      <c r="B44" s="81" t="s">
        <v>108</v>
      </c>
      <c r="C44" s="82" t="s">
        <v>109</v>
      </c>
      <c r="D44" s="43">
        <v>90064</v>
      </c>
      <c r="E44" s="83">
        <f t="shared" si="0"/>
        <v>1.0952928093803297E-2</v>
      </c>
    </row>
    <row r="45" spans="2:13" ht="15.75">
      <c r="B45" s="81" t="s">
        <v>110</v>
      </c>
      <c r="C45" s="82" t="s">
        <v>111</v>
      </c>
      <c r="D45" s="43">
        <v>41618</v>
      </c>
      <c r="E45" s="83">
        <f t="shared" si="0"/>
        <v>5.0612782177996271E-3</v>
      </c>
    </row>
    <row r="46" spans="2:13" ht="15.75">
      <c r="B46" s="81" t="s">
        <v>112</v>
      </c>
      <c r="C46" s="82" t="s">
        <v>113</v>
      </c>
      <c r="D46" s="43">
        <v>2793962</v>
      </c>
      <c r="E46" s="83">
        <f t="shared" si="0"/>
        <v>0.33978132086981311</v>
      </c>
    </row>
    <row r="47" spans="2:13" ht="15.75">
      <c r="B47" s="81" t="s">
        <v>114</v>
      </c>
      <c r="C47" s="82" t="s">
        <v>115</v>
      </c>
      <c r="D47" s="43">
        <v>956299</v>
      </c>
      <c r="E47" s="83">
        <f t="shared" si="0"/>
        <v>0.11629812336978147</v>
      </c>
    </row>
    <row r="48" spans="2:13" ht="16.5" thickBot="1">
      <c r="B48" s="78" t="s">
        <v>116</v>
      </c>
      <c r="C48" s="79" t="s">
        <v>23</v>
      </c>
      <c r="D48" s="39">
        <f>SUM(D5:D47)</f>
        <v>8222824</v>
      </c>
      <c r="E48" s="80">
        <f t="shared" si="0"/>
        <v>1</v>
      </c>
    </row>
    <row r="49" spans="4:4">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I11" sqref="I11"/>
    </sheetView>
  </sheetViews>
  <sheetFormatPr defaultRowHeight="15"/>
  <cols>
    <col min="2" max="2" width="9.85546875" customWidth="1"/>
    <col min="3" max="3" width="19.28515625" customWidth="1"/>
    <col min="4" max="4" width="30.7109375" customWidth="1"/>
    <col min="5" max="16384" width="9.140625" style="9"/>
  </cols>
  <sheetData>
    <row r="1" spans="2:4" ht="15.75" thickBot="1"/>
    <row r="2" spans="2:4" ht="62.25" customHeight="1">
      <c r="B2" s="127" t="s">
        <v>218</v>
      </c>
      <c r="C2" s="128"/>
      <c r="D2" s="129"/>
    </row>
    <row r="3" spans="2:4" ht="65.25" customHeight="1">
      <c r="B3" s="125" t="s">
        <v>24</v>
      </c>
      <c r="C3" s="126"/>
      <c r="D3" s="84" t="s">
        <v>183</v>
      </c>
    </row>
    <row r="4" spans="2:4">
      <c r="B4" s="75" t="s">
        <v>26</v>
      </c>
      <c r="C4" s="76" t="s">
        <v>3</v>
      </c>
      <c r="D4" s="85"/>
    </row>
    <row r="5" spans="2:4" ht="15.75">
      <c r="B5" s="89"/>
      <c r="C5" s="82" t="s">
        <v>4</v>
      </c>
      <c r="D5" s="90">
        <v>39772</v>
      </c>
    </row>
    <row r="6" spans="2:4" ht="15.75">
      <c r="B6" s="91" t="s">
        <v>31</v>
      </c>
      <c r="C6" s="82" t="s">
        <v>32</v>
      </c>
      <c r="D6" s="90">
        <v>74525</v>
      </c>
    </row>
    <row r="7" spans="2:4" ht="15.75">
      <c r="B7" s="91" t="s">
        <v>33</v>
      </c>
      <c r="C7" s="82" t="s">
        <v>34</v>
      </c>
      <c r="D7" s="90">
        <v>96435</v>
      </c>
    </row>
    <row r="8" spans="2:4" ht="15.75">
      <c r="B8" s="91" t="s">
        <v>35</v>
      </c>
      <c r="C8" s="82" t="s">
        <v>36</v>
      </c>
      <c r="D8" s="90">
        <v>144069</v>
      </c>
    </row>
    <row r="9" spans="2:4" ht="15.75">
      <c r="B9" s="91" t="s">
        <v>37</v>
      </c>
      <c r="C9" s="82" t="s">
        <v>38</v>
      </c>
      <c r="D9" s="90">
        <v>93790</v>
      </c>
    </row>
    <row r="10" spans="2:4" ht="15.75">
      <c r="B10" s="91" t="s">
        <v>39</v>
      </c>
      <c r="C10" s="82" t="s">
        <v>40</v>
      </c>
      <c r="D10" s="90">
        <v>128460</v>
      </c>
    </row>
    <row r="11" spans="2:4" ht="15.75">
      <c r="B11" s="91" t="s">
        <v>41</v>
      </c>
      <c r="C11" s="82" t="s">
        <v>42</v>
      </c>
      <c r="D11" s="90">
        <v>50479</v>
      </c>
    </row>
    <row r="12" spans="2:4" ht="15.75">
      <c r="B12" s="91" t="s">
        <v>43</v>
      </c>
      <c r="C12" s="82" t="s">
        <v>44</v>
      </c>
      <c r="D12" s="90">
        <v>48658</v>
      </c>
    </row>
    <row r="13" spans="2:4" ht="15.75">
      <c r="B13" s="91" t="s">
        <v>45</v>
      </c>
      <c r="C13" s="82" t="s">
        <v>46</v>
      </c>
      <c r="D13" s="90">
        <v>140926</v>
      </c>
    </row>
    <row r="14" spans="2:4" ht="15.75">
      <c r="B14" s="91" t="s">
        <v>48</v>
      </c>
      <c r="C14" s="82" t="s">
        <v>49</v>
      </c>
      <c r="D14" s="90">
        <v>50949</v>
      </c>
    </row>
    <row r="15" spans="2:4" ht="15.75">
      <c r="B15" s="91" t="s">
        <v>50</v>
      </c>
      <c r="C15" s="82" t="s">
        <v>51</v>
      </c>
      <c r="D15" s="90">
        <v>69280</v>
      </c>
    </row>
    <row r="16" spans="2:4" ht="15.75">
      <c r="B16" s="91" t="s">
        <v>52</v>
      </c>
      <c r="C16" s="82" t="s">
        <v>53</v>
      </c>
      <c r="D16" s="90">
        <v>43683</v>
      </c>
    </row>
    <row r="17" spans="2:4" ht="15.75">
      <c r="B17" s="91" t="s">
        <v>54</v>
      </c>
      <c r="C17" s="82" t="s">
        <v>55</v>
      </c>
      <c r="D17" s="90">
        <v>189160</v>
      </c>
    </row>
    <row r="18" spans="2:4" ht="15.75">
      <c r="B18" s="91" t="s">
        <v>56</v>
      </c>
      <c r="C18" s="82" t="s">
        <v>57</v>
      </c>
      <c r="D18" s="90">
        <v>146319</v>
      </c>
    </row>
    <row r="19" spans="2:4" ht="15.75">
      <c r="B19" s="91" t="s">
        <v>58</v>
      </c>
      <c r="C19" s="82" t="s">
        <v>59</v>
      </c>
      <c r="D19" s="90">
        <v>39528</v>
      </c>
    </row>
    <row r="20" spans="2:4" ht="15.75">
      <c r="B20" s="91" t="s">
        <v>60</v>
      </c>
      <c r="C20" s="82" t="s">
        <v>61</v>
      </c>
      <c r="D20" s="90">
        <v>89213</v>
      </c>
    </row>
    <row r="21" spans="2:4" ht="15.75">
      <c r="B21" s="91" t="s">
        <v>62</v>
      </c>
      <c r="C21" s="82" t="s">
        <v>63</v>
      </c>
      <c r="D21" s="90">
        <v>111316</v>
      </c>
    </row>
    <row r="22" spans="2:4" ht="15.75">
      <c r="B22" s="91" t="s">
        <v>64</v>
      </c>
      <c r="C22" s="82" t="s">
        <v>65</v>
      </c>
      <c r="D22" s="90">
        <v>85701</v>
      </c>
    </row>
    <row r="23" spans="2:4" ht="15.75">
      <c r="B23" s="91" t="s">
        <v>66</v>
      </c>
      <c r="C23" s="82" t="s">
        <v>67</v>
      </c>
      <c r="D23" s="90">
        <v>65542</v>
      </c>
    </row>
    <row r="24" spans="2:4" ht="15.75">
      <c r="B24" s="91" t="s">
        <v>68</v>
      </c>
      <c r="C24" s="82" t="s">
        <v>69</v>
      </c>
      <c r="D24" s="90">
        <v>57382</v>
      </c>
    </row>
    <row r="25" spans="2:4" ht="15.75">
      <c r="B25" s="91" t="s">
        <v>70</v>
      </c>
      <c r="C25" s="82" t="s">
        <v>71</v>
      </c>
      <c r="D25" s="90">
        <v>78509</v>
      </c>
    </row>
    <row r="26" spans="2:4" ht="15.75">
      <c r="B26" s="91" t="s">
        <v>72</v>
      </c>
      <c r="C26" s="82" t="s">
        <v>73</v>
      </c>
      <c r="D26" s="90">
        <v>44600</v>
      </c>
    </row>
    <row r="27" spans="2:4" ht="15.75">
      <c r="B27" s="91" t="s">
        <v>74</v>
      </c>
      <c r="C27" s="82" t="s">
        <v>75</v>
      </c>
      <c r="D27" s="90">
        <v>148750</v>
      </c>
    </row>
    <row r="28" spans="2:4" ht="15.75">
      <c r="B28" s="91" t="s">
        <v>76</v>
      </c>
      <c r="C28" s="82" t="s">
        <v>77</v>
      </c>
      <c r="D28" s="90">
        <v>44159</v>
      </c>
    </row>
    <row r="29" spans="2:4" ht="15.75">
      <c r="B29" s="91" t="s">
        <v>78</v>
      </c>
      <c r="C29" s="82" t="s">
        <v>79</v>
      </c>
      <c r="D29" s="90">
        <v>86405</v>
      </c>
    </row>
    <row r="30" spans="2:4" ht="15.75">
      <c r="B30" s="91" t="s">
        <v>80</v>
      </c>
      <c r="C30" s="82" t="s">
        <v>81</v>
      </c>
      <c r="D30" s="90">
        <v>36727</v>
      </c>
    </row>
    <row r="31" spans="2:4" ht="15.75">
      <c r="B31" s="91" t="s">
        <v>82</v>
      </c>
      <c r="C31" s="82" t="s">
        <v>83</v>
      </c>
      <c r="D31" s="90">
        <v>108354</v>
      </c>
    </row>
    <row r="32" spans="2:4" ht="15.75">
      <c r="B32" s="91" t="s">
        <v>84</v>
      </c>
      <c r="C32" s="82" t="s">
        <v>85</v>
      </c>
      <c r="D32" s="90">
        <v>69334</v>
      </c>
    </row>
    <row r="33" spans="2:12" ht="15.75">
      <c r="B33" s="91" t="s">
        <v>86</v>
      </c>
      <c r="C33" s="82" t="s">
        <v>87</v>
      </c>
      <c r="D33" s="90">
        <v>63939</v>
      </c>
    </row>
    <row r="34" spans="2:12" ht="15.75">
      <c r="B34" s="91" t="s">
        <v>88</v>
      </c>
      <c r="C34" s="82" t="s">
        <v>89</v>
      </c>
      <c r="D34" s="90">
        <v>164630</v>
      </c>
    </row>
    <row r="35" spans="2:12" ht="15.75">
      <c r="B35" s="91" t="s">
        <v>90</v>
      </c>
      <c r="C35" s="82" t="s">
        <v>91</v>
      </c>
      <c r="D35" s="90">
        <v>62011</v>
      </c>
    </row>
    <row r="36" spans="2:12" ht="15.75">
      <c r="B36" s="91" t="s">
        <v>92</v>
      </c>
      <c r="C36" s="82" t="s">
        <v>93</v>
      </c>
      <c r="D36" s="90">
        <v>43119</v>
      </c>
    </row>
    <row r="37" spans="2:12" ht="15.75">
      <c r="B37" s="91" t="s">
        <v>94</v>
      </c>
      <c r="C37" s="82" t="s">
        <v>95</v>
      </c>
      <c r="D37" s="90">
        <v>103839</v>
      </c>
    </row>
    <row r="38" spans="2:12" ht="15.75">
      <c r="B38" s="91" t="s">
        <v>96</v>
      </c>
      <c r="C38" s="82" t="s">
        <v>97</v>
      </c>
      <c r="D38" s="90">
        <v>94158</v>
      </c>
    </row>
    <row r="39" spans="2:12" ht="15.75">
      <c r="B39" s="91" t="s">
        <v>98</v>
      </c>
      <c r="C39" s="82" t="s">
        <v>99</v>
      </c>
      <c r="D39" s="90">
        <v>50393</v>
      </c>
    </row>
    <row r="40" spans="2:12" ht="15.75">
      <c r="B40" s="91" t="s">
        <v>100</v>
      </c>
      <c r="C40" s="82" t="s">
        <v>101</v>
      </c>
      <c r="D40" s="90">
        <v>178552</v>
      </c>
    </row>
    <row r="41" spans="2:12" ht="15.75">
      <c r="B41" s="91" t="s">
        <v>102</v>
      </c>
      <c r="C41" s="82" t="s">
        <v>103</v>
      </c>
      <c r="D41" s="90">
        <v>34880</v>
      </c>
    </row>
    <row r="42" spans="2:12" ht="15.75">
      <c r="B42" s="91" t="s">
        <v>104</v>
      </c>
      <c r="C42" s="82" t="s">
        <v>105</v>
      </c>
      <c r="D42" s="90">
        <v>49695</v>
      </c>
    </row>
    <row r="43" spans="2:12" ht="15.75">
      <c r="B43" s="91" t="s">
        <v>106</v>
      </c>
      <c r="C43" s="82" t="s">
        <v>107</v>
      </c>
      <c r="D43" s="90">
        <v>66763</v>
      </c>
    </row>
    <row r="44" spans="2:12" ht="15.75">
      <c r="B44" s="91" t="s">
        <v>108</v>
      </c>
      <c r="C44" s="82" t="s">
        <v>109</v>
      </c>
      <c r="D44" s="90">
        <v>46679</v>
      </c>
      <c r="L44" s="21"/>
    </row>
    <row r="45" spans="2:12" ht="15.75">
      <c r="B45" s="91" t="s">
        <v>110</v>
      </c>
      <c r="C45" s="82" t="s">
        <v>111</v>
      </c>
      <c r="D45" s="90">
        <v>47722</v>
      </c>
    </row>
    <row r="46" spans="2:12" ht="15.75">
      <c r="B46" s="91" t="s">
        <v>112</v>
      </c>
      <c r="C46" s="82" t="s">
        <v>113</v>
      </c>
      <c r="D46" s="90">
        <v>70028</v>
      </c>
    </row>
    <row r="47" spans="2:12" ht="15.75">
      <c r="B47" s="91">
        <v>421</v>
      </c>
      <c r="C47" s="82" t="s">
        <v>113</v>
      </c>
      <c r="D47" s="90">
        <v>95338</v>
      </c>
    </row>
    <row r="48" spans="2:12" ht="15.75">
      <c r="B48" s="91">
        <v>431</v>
      </c>
      <c r="C48" s="82" t="s">
        <v>113</v>
      </c>
      <c r="D48" s="90">
        <v>128245</v>
      </c>
    </row>
    <row r="49" spans="2:4" ht="15.75">
      <c r="B49" s="91">
        <v>441</v>
      </c>
      <c r="C49" s="82" t="s">
        <v>113</v>
      </c>
      <c r="D49" s="90">
        <v>97619</v>
      </c>
    </row>
    <row r="50" spans="2:4" ht="15.75">
      <c r="B50" s="91">
        <v>451</v>
      </c>
      <c r="C50" s="82" t="s">
        <v>113</v>
      </c>
      <c r="D50" s="90">
        <v>76718</v>
      </c>
    </row>
    <row r="51" spans="2:4" ht="15.75">
      <c r="B51" s="91">
        <v>461</v>
      </c>
      <c r="C51" s="82" t="s">
        <v>113</v>
      </c>
      <c r="D51" s="90">
        <v>118615</v>
      </c>
    </row>
    <row r="52" spans="2:4" ht="15.75">
      <c r="B52" s="91" t="s">
        <v>114</v>
      </c>
      <c r="C52" s="82" t="s">
        <v>115</v>
      </c>
      <c r="D52" s="90">
        <v>157275</v>
      </c>
    </row>
    <row r="53" spans="2:4" ht="16.5" thickBot="1">
      <c r="B53" s="86" t="s">
        <v>116</v>
      </c>
      <c r="C53" s="87" t="s">
        <v>23</v>
      </c>
      <c r="D53" s="88">
        <f>SUM(D5:D52)</f>
        <v>4132243</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10"/>
  <sheetViews>
    <sheetView workbookViewId="0">
      <selection activeCell="C17" sqref="C17"/>
    </sheetView>
  </sheetViews>
  <sheetFormatPr defaultRowHeight="12.75"/>
  <cols>
    <col min="1" max="1" width="12.140625" customWidth="1"/>
    <col min="2" max="2" width="32" customWidth="1"/>
    <col min="3" max="3" width="35.140625" customWidth="1"/>
  </cols>
  <sheetData>
    <row r="1" spans="2:3" ht="16.5" thickBot="1">
      <c r="B1" s="130"/>
      <c r="C1" s="130"/>
    </row>
    <row r="2" spans="2:3" ht="51.75" customHeight="1">
      <c r="B2" s="131" t="s">
        <v>219</v>
      </c>
      <c r="C2" s="132"/>
    </row>
    <row r="3" spans="2:3">
      <c r="B3" s="75" t="s">
        <v>166</v>
      </c>
      <c r="C3" s="85" t="s">
        <v>25</v>
      </c>
    </row>
    <row r="4" spans="2:3" ht="15">
      <c r="B4" s="92" t="s">
        <v>165</v>
      </c>
      <c r="C4" s="93">
        <v>75607</v>
      </c>
    </row>
    <row r="5" spans="2:3" ht="15">
      <c r="B5" s="92" t="s">
        <v>0</v>
      </c>
      <c r="C5" s="93">
        <v>75455</v>
      </c>
    </row>
    <row r="6" spans="2:3" ht="15">
      <c r="B6" s="92" t="s">
        <v>10</v>
      </c>
      <c r="C6" s="93">
        <v>75359</v>
      </c>
    </row>
    <row r="7" spans="2:3" ht="15">
      <c r="B7" s="92" t="s">
        <v>170</v>
      </c>
      <c r="C7" s="93">
        <v>75221</v>
      </c>
    </row>
    <row r="8" spans="2:3" ht="15">
      <c r="B8" s="92" t="s">
        <v>175</v>
      </c>
      <c r="C8" s="93">
        <v>74976</v>
      </c>
    </row>
    <row r="9" spans="2:3" ht="15">
      <c r="B9" s="92" t="s">
        <v>179</v>
      </c>
      <c r="C9" s="93">
        <v>74830</v>
      </c>
    </row>
    <row r="10" spans="2:3" ht="15.75" thickBot="1">
      <c r="B10" s="94" t="s">
        <v>184</v>
      </c>
      <c r="C10" s="95">
        <v>74688</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J21" sqref="J21"/>
    </sheetView>
  </sheetViews>
  <sheetFormatPr defaultColWidth="11.42578125" defaultRowHeight="12.75"/>
  <cols>
    <col min="2" max="2" width="5.28515625" customWidth="1"/>
    <col min="3" max="3" width="19.28515625" style="7" customWidth="1"/>
    <col min="4" max="4" width="25.42578125" customWidth="1"/>
    <col min="5" max="5" width="15.140625" customWidth="1"/>
    <col min="6" max="6" width="15" customWidth="1"/>
  </cols>
  <sheetData>
    <row r="1" spans="2:8" ht="13.5" thickBot="1"/>
    <row r="2" spans="2:8" ht="45.75" customHeight="1">
      <c r="B2" s="104" t="s">
        <v>220</v>
      </c>
      <c r="C2" s="105"/>
      <c r="D2" s="105"/>
      <c r="E2" s="105"/>
      <c r="F2" s="106"/>
    </row>
    <row r="3" spans="2:8" ht="23.25" customHeight="1">
      <c r="B3" s="103" t="s">
        <v>22</v>
      </c>
      <c r="C3" s="101" t="s">
        <v>144</v>
      </c>
      <c r="D3" s="101" t="s">
        <v>117</v>
      </c>
      <c r="E3" s="101" t="s">
        <v>119</v>
      </c>
      <c r="F3" s="110"/>
    </row>
    <row r="4" spans="2:8" ht="47.25" customHeight="1">
      <c r="B4" s="103"/>
      <c r="C4" s="101"/>
      <c r="D4" s="101"/>
      <c r="E4" s="36" t="s">
        <v>150</v>
      </c>
      <c r="F4" s="47" t="s">
        <v>151</v>
      </c>
    </row>
    <row r="5" spans="2:8" ht="15">
      <c r="B5" s="41">
        <f>k_total_tec_0724!B6</f>
        <v>1</v>
      </c>
      <c r="C5" s="42" t="str">
        <f>k_total_tec_0724!C6</f>
        <v>METROPOLITAN LIFE</v>
      </c>
      <c r="D5" s="43">
        <f t="shared" ref="D5:D11" si="0">E5+F5</f>
        <v>1135409</v>
      </c>
      <c r="E5" s="43">
        <v>542418</v>
      </c>
      <c r="F5" s="44">
        <v>592991</v>
      </c>
      <c r="G5" s="4"/>
      <c r="H5" s="4"/>
    </row>
    <row r="6" spans="2:8" ht="15">
      <c r="B6" s="45">
        <f>k_total_tec_0724!B7</f>
        <v>2</v>
      </c>
      <c r="C6" s="42" t="str">
        <f>k_total_tec_0724!C7</f>
        <v>AZT VIITORUL TAU</v>
      </c>
      <c r="D6" s="43">
        <f t="shared" si="0"/>
        <v>1687267</v>
      </c>
      <c r="E6" s="43">
        <v>806859</v>
      </c>
      <c r="F6" s="44">
        <v>880408</v>
      </c>
      <c r="G6" s="4"/>
      <c r="H6" s="4"/>
    </row>
    <row r="7" spans="2:8" ht="15">
      <c r="B7" s="45">
        <f>k_total_tec_0724!B8</f>
        <v>3</v>
      </c>
      <c r="C7" s="46" t="str">
        <f>k_total_tec_0724!C8</f>
        <v>BCR</v>
      </c>
      <c r="D7" s="43">
        <f t="shared" si="0"/>
        <v>786950</v>
      </c>
      <c r="E7" s="43">
        <v>371682</v>
      </c>
      <c r="F7" s="44">
        <v>415268</v>
      </c>
      <c r="G7" s="4"/>
      <c r="H7" s="4"/>
    </row>
    <row r="8" spans="2:8" ht="15">
      <c r="B8" s="45">
        <f>k_total_tec_0724!B9</f>
        <v>4</v>
      </c>
      <c r="C8" s="46" t="str">
        <f>k_total_tec_0724!C9</f>
        <v>BRD</v>
      </c>
      <c r="D8" s="43">
        <f t="shared" si="0"/>
        <v>576376</v>
      </c>
      <c r="E8" s="43">
        <v>271323</v>
      </c>
      <c r="F8" s="44">
        <v>305053</v>
      </c>
      <c r="G8" s="4"/>
      <c r="H8" s="4"/>
    </row>
    <row r="9" spans="2:8" ht="15">
      <c r="B9" s="45">
        <f>k_total_tec_0724!B10</f>
        <v>5</v>
      </c>
      <c r="C9" s="46" t="str">
        <f>k_total_tec_0724!C10</f>
        <v>VITAL</v>
      </c>
      <c r="D9" s="43">
        <f t="shared" si="0"/>
        <v>1045208</v>
      </c>
      <c r="E9" s="43">
        <v>491926</v>
      </c>
      <c r="F9" s="44">
        <v>553282</v>
      </c>
      <c r="G9" s="4"/>
      <c r="H9" s="4"/>
    </row>
    <row r="10" spans="2:8" ht="15">
      <c r="B10" s="45">
        <f>k_total_tec_0724!B11</f>
        <v>6</v>
      </c>
      <c r="C10" s="46" t="str">
        <f>k_total_tec_0724!C11</f>
        <v>ARIPI</v>
      </c>
      <c r="D10" s="43">
        <f t="shared" si="0"/>
        <v>883726</v>
      </c>
      <c r="E10" s="43">
        <v>418050</v>
      </c>
      <c r="F10" s="44">
        <v>465676</v>
      </c>
      <c r="G10" s="4"/>
      <c r="H10" s="4"/>
    </row>
    <row r="11" spans="2:8" ht="15">
      <c r="B11" s="45">
        <f>k_total_tec_0724!B12</f>
        <v>7</v>
      </c>
      <c r="C11" s="46" t="s">
        <v>9</v>
      </c>
      <c r="D11" s="43">
        <f t="shared" si="0"/>
        <v>2107888</v>
      </c>
      <c r="E11" s="43">
        <v>1043432</v>
      </c>
      <c r="F11" s="44">
        <v>1064456</v>
      </c>
      <c r="G11" s="4"/>
      <c r="H11" s="4"/>
    </row>
    <row r="12" spans="2:8" ht="15.75" thickBot="1">
      <c r="B12" s="133" t="s">
        <v>23</v>
      </c>
      <c r="C12" s="134"/>
      <c r="D12" s="39">
        <f>SUM(D5:D11)</f>
        <v>8222824</v>
      </c>
      <c r="E12" s="39">
        <f>SUM(E5:E11)</f>
        <v>3945690</v>
      </c>
      <c r="F12" s="40">
        <f>SUM(F5:F11)</f>
        <v>4277134</v>
      </c>
      <c r="G12" s="4"/>
      <c r="H12" s="4"/>
    </row>
    <row r="14" spans="2:8">
      <c r="B14" s="11"/>
      <c r="C14" s="12"/>
    </row>
    <row r="15" spans="2:8">
      <c r="B15" s="15"/>
      <c r="C15" s="15"/>
    </row>
  </sheetData>
  <mergeCells count="6">
    <mergeCell ref="B2:F2"/>
    <mergeCell ref="B12:C12"/>
    <mergeCell ref="D3:D4"/>
    <mergeCell ref="E3:F3"/>
    <mergeCell ref="B3:B4"/>
    <mergeCell ref="C3:C4"/>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R17" sqref="R17"/>
    </sheetView>
  </sheetViews>
  <sheetFormatPr defaultRowHeight="12.7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pageSetUpPr fitToPage="1"/>
  </sheetPr>
  <dimension ref="B1:S17"/>
  <sheetViews>
    <sheetView zoomScaleNormal="100" workbookViewId="0">
      <selection activeCell="H26" sqref="H26"/>
    </sheetView>
  </sheetViews>
  <sheetFormatPr defaultColWidth="11.42578125" defaultRowHeight="12.75"/>
  <cols>
    <col min="2" max="2" width="6.28515625" customWidth="1"/>
    <col min="3" max="3" width="21" style="7" customWidth="1"/>
    <col min="4" max="4" width="17.140625" customWidth="1"/>
    <col min="5" max="5" width="9.5703125" bestFit="1" customWidth="1"/>
    <col min="6" max="8" width="11.42578125" bestFit="1" customWidth="1"/>
    <col min="9" max="10" width="9.5703125" bestFit="1" customWidth="1"/>
    <col min="11" max="12" width="11.42578125" bestFit="1" customWidth="1"/>
    <col min="13" max="13" width="9.85546875" bestFit="1" customWidth="1"/>
    <col min="14" max="16" width="11.42578125" bestFit="1" customWidth="1"/>
    <col min="17" max="17" width="10" customWidth="1"/>
  </cols>
  <sheetData>
    <row r="1" spans="2:19" ht="13.5" thickBot="1"/>
    <row r="2" spans="2:19" ht="56.25" customHeight="1">
      <c r="B2" s="104" t="s">
        <v>221</v>
      </c>
      <c r="C2" s="105"/>
      <c r="D2" s="105"/>
      <c r="E2" s="105"/>
      <c r="F2" s="105"/>
      <c r="G2" s="105"/>
      <c r="H2" s="105"/>
      <c r="I2" s="105"/>
      <c r="J2" s="105"/>
      <c r="K2" s="105"/>
      <c r="L2" s="105"/>
      <c r="M2" s="105"/>
      <c r="N2" s="105"/>
      <c r="O2" s="105"/>
      <c r="P2" s="106"/>
    </row>
    <row r="3" spans="2:19" ht="23.25" customHeight="1">
      <c r="B3" s="103" t="s">
        <v>22</v>
      </c>
      <c r="C3" s="101" t="s">
        <v>144</v>
      </c>
      <c r="D3" s="101" t="s">
        <v>117</v>
      </c>
      <c r="E3" s="135"/>
      <c r="F3" s="136"/>
      <c r="G3" s="136"/>
      <c r="H3" s="137"/>
      <c r="I3" s="101" t="s">
        <v>119</v>
      </c>
      <c r="J3" s="101"/>
      <c r="K3" s="101"/>
      <c r="L3" s="101"/>
      <c r="M3" s="101"/>
      <c r="N3" s="101"/>
      <c r="O3" s="101"/>
      <c r="P3" s="110"/>
    </row>
    <row r="4" spans="2:19" ht="23.25" customHeight="1">
      <c r="B4" s="103"/>
      <c r="C4" s="101"/>
      <c r="D4" s="101"/>
      <c r="E4" s="101" t="s">
        <v>23</v>
      </c>
      <c r="F4" s="101"/>
      <c r="G4" s="101"/>
      <c r="H4" s="101"/>
      <c r="I4" s="101" t="s">
        <v>152</v>
      </c>
      <c r="J4" s="101"/>
      <c r="K4" s="101"/>
      <c r="L4" s="101"/>
      <c r="M4" s="101" t="s">
        <v>153</v>
      </c>
      <c r="N4" s="101"/>
      <c r="O4" s="101"/>
      <c r="P4" s="110"/>
    </row>
    <row r="5" spans="2:19" ht="47.25" customHeight="1">
      <c r="B5" s="103"/>
      <c r="C5" s="101"/>
      <c r="D5" s="101"/>
      <c r="E5" s="36" t="s">
        <v>154</v>
      </c>
      <c r="F5" s="36" t="s">
        <v>155</v>
      </c>
      <c r="G5" s="36" t="s">
        <v>6</v>
      </c>
      <c r="H5" s="36" t="s">
        <v>5</v>
      </c>
      <c r="I5" s="36" t="s">
        <v>154</v>
      </c>
      <c r="J5" s="36" t="s">
        <v>155</v>
      </c>
      <c r="K5" s="36" t="s">
        <v>6</v>
      </c>
      <c r="L5" s="36" t="s">
        <v>5</v>
      </c>
      <c r="M5" s="36" t="s">
        <v>154</v>
      </c>
      <c r="N5" s="36" t="s">
        <v>155</v>
      </c>
      <c r="O5" s="36" t="s">
        <v>6</v>
      </c>
      <c r="P5" s="47" t="s">
        <v>5</v>
      </c>
    </row>
    <row r="6" spans="2:19" ht="18" hidden="1" customHeight="1">
      <c r="B6" s="30"/>
      <c r="C6" s="16"/>
      <c r="D6" s="17" t="s">
        <v>156</v>
      </c>
      <c r="E6" s="17" t="s">
        <v>157</v>
      </c>
      <c r="F6" s="17" t="s">
        <v>158</v>
      </c>
      <c r="G6" s="17"/>
      <c r="H6" s="17" t="s">
        <v>159</v>
      </c>
      <c r="I6" s="17" t="s">
        <v>157</v>
      </c>
      <c r="J6" s="17" t="s">
        <v>158</v>
      </c>
      <c r="K6" s="17"/>
      <c r="L6" s="17" t="s">
        <v>159</v>
      </c>
      <c r="M6" s="17" t="s">
        <v>160</v>
      </c>
      <c r="N6" s="17" t="s">
        <v>161</v>
      </c>
      <c r="O6" s="17"/>
      <c r="P6" s="18" t="s">
        <v>162</v>
      </c>
    </row>
    <row r="7" spans="2:19" ht="15.75">
      <c r="B7" s="41">
        <f>k_total_tec_0724!B6</f>
        <v>1</v>
      </c>
      <c r="C7" s="46" t="str">
        <f>k_total_tec_0724!C6</f>
        <v>METROPOLITAN LIFE</v>
      </c>
      <c r="D7" s="98">
        <f>SUM(E7+F7+G7+H7)</f>
        <v>1135409</v>
      </c>
      <c r="E7" s="98">
        <f>I7+M7</f>
        <v>99016</v>
      </c>
      <c r="F7" s="98">
        <f>J7+N7</f>
        <v>278891</v>
      </c>
      <c r="G7" s="98">
        <f>K7+O7</f>
        <v>415882</v>
      </c>
      <c r="H7" s="98">
        <f>L7+P7</f>
        <v>341620</v>
      </c>
      <c r="I7" s="98">
        <v>46809</v>
      </c>
      <c r="J7" s="98">
        <v>130073</v>
      </c>
      <c r="K7" s="98">
        <v>193371</v>
      </c>
      <c r="L7" s="98">
        <v>172165</v>
      </c>
      <c r="M7" s="98">
        <v>52207</v>
      </c>
      <c r="N7" s="98">
        <v>148818</v>
      </c>
      <c r="O7" s="98">
        <v>222511</v>
      </c>
      <c r="P7" s="99">
        <v>169455</v>
      </c>
    </row>
    <row r="8" spans="2:19" ht="15.75">
      <c r="B8" s="45">
        <f>k_total_tec_0724!B7</f>
        <v>2</v>
      </c>
      <c r="C8" s="46" t="str">
        <f>k_total_tec_0724!C7</f>
        <v>AZT VIITORUL TAU</v>
      </c>
      <c r="D8" s="98">
        <f t="shared" ref="D8:D13" si="0">SUM(E8+F8+G8+H8)</f>
        <v>1687267</v>
      </c>
      <c r="E8" s="98">
        <f t="shared" ref="E8:E13" si="1">I8+M8</f>
        <v>98891</v>
      </c>
      <c r="F8" s="98">
        <f t="shared" ref="F8:F13" si="2">J8+N8</f>
        <v>261929</v>
      </c>
      <c r="G8" s="98">
        <f t="shared" ref="G8:G13" si="3">K8+O8</f>
        <v>619012</v>
      </c>
      <c r="H8" s="98">
        <f t="shared" ref="H8:H13" si="4">L8+P8</f>
        <v>707435</v>
      </c>
      <c r="I8" s="98">
        <v>46715</v>
      </c>
      <c r="J8" s="98">
        <v>122863</v>
      </c>
      <c r="K8" s="98">
        <v>288904</v>
      </c>
      <c r="L8" s="98">
        <v>348377</v>
      </c>
      <c r="M8" s="98">
        <v>52176</v>
      </c>
      <c r="N8" s="98">
        <v>139066</v>
      </c>
      <c r="O8" s="98">
        <v>330108</v>
      </c>
      <c r="P8" s="99">
        <v>359058</v>
      </c>
    </row>
    <row r="9" spans="2:19" ht="15.75">
      <c r="B9" s="45">
        <f>k_total_tec_0724!B8</f>
        <v>3</v>
      </c>
      <c r="C9" s="46" t="str">
        <f>k_total_tec_0724!C8</f>
        <v>BCR</v>
      </c>
      <c r="D9" s="98">
        <f t="shared" si="0"/>
        <v>786950</v>
      </c>
      <c r="E9" s="98">
        <f t="shared" si="1"/>
        <v>100710</v>
      </c>
      <c r="F9" s="98">
        <f t="shared" si="2"/>
        <v>289219</v>
      </c>
      <c r="G9" s="98">
        <f t="shared" si="3"/>
        <v>231837</v>
      </c>
      <c r="H9" s="98">
        <f t="shared" si="4"/>
        <v>165184</v>
      </c>
      <c r="I9" s="98">
        <v>47448</v>
      </c>
      <c r="J9" s="98">
        <v>134995</v>
      </c>
      <c r="K9" s="98">
        <v>108682</v>
      </c>
      <c r="L9" s="98">
        <v>80557</v>
      </c>
      <c r="M9" s="98">
        <v>53262</v>
      </c>
      <c r="N9" s="98">
        <v>154224</v>
      </c>
      <c r="O9" s="98">
        <v>123155</v>
      </c>
      <c r="P9" s="99">
        <v>84627</v>
      </c>
    </row>
    <row r="10" spans="2:19" ht="15.75">
      <c r="B10" s="45">
        <f>k_total_tec_0724!B9</f>
        <v>4</v>
      </c>
      <c r="C10" s="46" t="str">
        <f>k_total_tec_0724!C9</f>
        <v>BRD</v>
      </c>
      <c r="D10" s="98">
        <f t="shared" si="0"/>
        <v>576376</v>
      </c>
      <c r="E10" s="98">
        <f t="shared" si="1"/>
        <v>103519</v>
      </c>
      <c r="F10" s="98">
        <f t="shared" si="2"/>
        <v>255377</v>
      </c>
      <c r="G10" s="98">
        <f t="shared" si="3"/>
        <v>147170</v>
      </c>
      <c r="H10" s="98">
        <f t="shared" si="4"/>
        <v>70310</v>
      </c>
      <c r="I10" s="98">
        <v>48835</v>
      </c>
      <c r="J10" s="98">
        <v>119991</v>
      </c>
      <c r="K10" s="98">
        <v>69091</v>
      </c>
      <c r="L10" s="98">
        <v>33406</v>
      </c>
      <c r="M10" s="98">
        <v>54684</v>
      </c>
      <c r="N10" s="98">
        <v>135386</v>
      </c>
      <c r="O10" s="98">
        <v>78079</v>
      </c>
      <c r="P10" s="99">
        <v>36904</v>
      </c>
    </row>
    <row r="11" spans="2:19" ht="15.75">
      <c r="B11" s="45">
        <f>k_total_tec_0724!B10</f>
        <v>5</v>
      </c>
      <c r="C11" s="46" t="str">
        <f>k_total_tec_0724!C10</f>
        <v>VITAL</v>
      </c>
      <c r="D11" s="98">
        <f t="shared" si="0"/>
        <v>1045208</v>
      </c>
      <c r="E11" s="98">
        <f t="shared" si="1"/>
        <v>98788</v>
      </c>
      <c r="F11" s="98">
        <f t="shared" si="2"/>
        <v>313864</v>
      </c>
      <c r="G11" s="98">
        <f t="shared" si="3"/>
        <v>371754</v>
      </c>
      <c r="H11" s="98">
        <f t="shared" si="4"/>
        <v>260802</v>
      </c>
      <c r="I11" s="98">
        <v>46705</v>
      </c>
      <c r="J11" s="98">
        <v>146176</v>
      </c>
      <c r="K11" s="98">
        <v>170779</v>
      </c>
      <c r="L11" s="98">
        <v>128266</v>
      </c>
      <c r="M11" s="98">
        <v>52083</v>
      </c>
      <c r="N11" s="98">
        <v>167688</v>
      </c>
      <c r="O11" s="98">
        <v>200975</v>
      </c>
      <c r="P11" s="99">
        <v>132536</v>
      </c>
    </row>
    <row r="12" spans="2:19" ht="15.75">
      <c r="B12" s="45">
        <f>k_total_tec_0724!B11</f>
        <v>6</v>
      </c>
      <c r="C12" s="46" t="str">
        <f>k_total_tec_0724!C11</f>
        <v>ARIPI</v>
      </c>
      <c r="D12" s="98">
        <f t="shared" si="0"/>
        <v>883726</v>
      </c>
      <c r="E12" s="98">
        <f t="shared" si="1"/>
        <v>98663</v>
      </c>
      <c r="F12" s="98">
        <f t="shared" si="2"/>
        <v>251224</v>
      </c>
      <c r="G12" s="98">
        <f t="shared" si="3"/>
        <v>293835</v>
      </c>
      <c r="H12" s="98">
        <f t="shared" si="4"/>
        <v>240004</v>
      </c>
      <c r="I12" s="98">
        <v>46586</v>
      </c>
      <c r="J12" s="98">
        <v>117667</v>
      </c>
      <c r="K12" s="98">
        <v>135398</v>
      </c>
      <c r="L12" s="98">
        <v>118399</v>
      </c>
      <c r="M12" s="98">
        <v>52077</v>
      </c>
      <c r="N12" s="98">
        <v>133557</v>
      </c>
      <c r="O12" s="98">
        <v>158437</v>
      </c>
      <c r="P12" s="99">
        <v>121605</v>
      </c>
    </row>
    <row r="13" spans="2:19" ht="15.75">
      <c r="B13" s="45">
        <f>k_total_tec_0724!B12</f>
        <v>7</v>
      </c>
      <c r="C13" s="46" t="s">
        <v>9</v>
      </c>
      <c r="D13" s="98">
        <f t="shared" si="0"/>
        <v>2107888</v>
      </c>
      <c r="E13" s="98">
        <f t="shared" si="1"/>
        <v>99685</v>
      </c>
      <c r="F13" s="98">
        <f t="shared" si="2"/>
        <v>308717</v>
      </c>
      <c r="G13" s="98">
        <f t="shared" si="3"/>
        <v>759532</v>
      </c>
      <c r="H13" s="98">
        <f t="shared" si="4"/>
        <v>939954</v>
      </c>
      <c r="I13" s="98">
        <v>47106</v>
      </c>
      <c r="J13" s="98">
        <v>145302</v>
      </c>
      <c r="K13" s="98">
        <v>369621</v>
      </c>
      <c r="L13" s="98">
        <v>481403</v>
      </c>
      <c r="M13" s="98">
        <v>52579</v>
      </c>
      <c r="N13" s="98">
        <v>163415</v>
      </c>
      <c r="O13" s="98">
        <v>389911</v>
      </c>
      <c r="P13" s="99">
        <v>458551</v>
      </c>
      <c r="Q13" s="4"/>
      <c r="R13" s="4"/>
      <c r="S13" s="4"/>
    </row>
    <row r="14" spans="2:19" ht="16.5" thickBot="1">
      <c r="B14" s="138" t="s">
        <v>23</v>
      </c>
      <c r="C14" s="139"/>
      <c r="D14" s="96">
        <f t="shared" ref="D14:P14" si="5">SUM(D7:D13)</f>
        <v>8222824</v>
      </c>
      <c r="E14" s="96">
        <f t="shared" si="5"/>
        <v>699272</v>
      </c>
      <c r="F14" s="96">
        <f t="shared" si="5"/>
        <v>1959221</v>
      </c>
      <c r="G14" s="96">
        <f t="shared" si="5"/>
        <v>2839022</v>
      </c>
      <c r="H14" s="96">
        <f t="shared" si="5"/>
        <v>2725309</v>
      </c>
      <c r="I14" s="96">
        <f t="shared" si="5"/>
        <v>330204</v>
      </c>
      <c r="J14" s="96">
        <f t="shared" si="5"/>
        <v>917067</v>
      </c>
      <c r="K14" s="96">
        <f t="shared" si="5"/>
        <v>1335846</v>
      </c>
      <c r="L14" s="96">
        <f t="shared" si="5"/>
        <v>1362573</v>
      </c>
      <c r="M14" s="96">
        <f t="shared" si="5"/>
        <v>369068</v>
      </c>
      <c r="N14" s="96">
        <f t="shared" si="5"/>
        <v>1042154</v>
      </c>
      <c r="O14" s="96">
        <f t="shared" si="5"/>
        <v>1503176</v>
      </c>
      <c r="P14" s="97">
        <f t="shared" si="5"/>
        <v>1362736</v>
      </c>
    </row>
    <row r="16" spans="2:19">
      <c r="B16" s="11"/>
      <c r="C16" s="12"/>
      <c r="E16" s="4"/>
      <c r="I16" s="4"/>
    </row>
    <row r="17" spans="2:3">
      <c r="B17" s="15"/>
      <c r="C17" s="15"/>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S31" sqref="S31"/>
    </sheetView>
  </sheetViews>
  <sheetFormatPr defaultRowHeight="12.75"/>
  <sheetData/>
  <phoneticPr fontId="1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M8" sqref="M8"/>
    </sheetView>
  </sheetViews>
  <sheetFormatPr defaultRowHeight="12.75"/>
  <cols>
    <col min="2" max="2" width="6.42578125" customWidth="1"/>
    <col min="3" max="3" width="19.140625" customWidth="1"/>
    <col min="4" max="4" width="22.710937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42.75" customHeight="1">
      <c r="B2" s="104" t="s">
        <v>193</v>
      </c>
      <c r="C2" s="105"/>
      <c r="D2" s="105"/>
      <c r="E2" s="105"/>
      <c r="F2" s="105"/>
      <c r="G2" s="105"/>
      <c r="H2" s="105"/>
      <c r="I2" s="105"/>
      <c r="J2" s="105"/>
      <c r="K2" s="106"/>
    </row>
    <row r="3" spans="2:11" ht="69.75" customHeight="1">
      <c r="B3" s="103" t="s">
        <v>22</v>
      </c>
      <c r="C3" s="101" t="s">
        <v>144</v>
      </c>
      <c r="D3" s="101" t="s">
        <v>16</v>
      </c>
      <c r="E3" s="101" t="s">
        <v>118</v>
      </c>
      <c r="F3" s="101"/>
      <c r="G3" s="101" t="s">
        <v>196</v>
      </c>
      <c r="H3" s="101"/>
      <c r="I3" s="101"/>
      <c r="J3" s="101" t="s">
        <v>119</v>
      </c>
      <c r="K3" s="110"/>
    </row>
    <row r="4" spans="2:11" ht="119.25" customHeight="1">
      <c r="B4" s="103" t="s">
        <v>22</v>
      </c>
      <c r="C4" s="101"/>
      <c r="D4" s="101"/>
      <c r="E4" s="36" t="s">
        <v>28</v>
      </c>
      <c r="F4" s="36" t="s">
        <v>120</v>
      </c>
      <c r="G4" s="36" t="s">
        <v>28</v>
      </c>
      <c r="H4" s="36" t="s">
        <v>121</v>
      </c>
      <c r="I4" s="36" t="s">
        <v>120</v>
      </c>
      <c r="J4" s="36" t="s">
        <v>197</v>
      </c>
      <c r="K4" s="47" t="s">
        <v>198</v>
      </c>
    </row>
    <row r="5" spans="2:11" hidden="1">
      <c r="B5" s="26"/>
      <c r="C5" s="24"/>
      <c r="D5" s="25" t="s">
        <v>122</v>
      </c>
      <c r="E5" s="25" t="s">
        <v>123</v>
      </c>
      <c r="F5" s="24"/>
      <c r="G5" s="25" t="s">
        <v>124</v>
      </c>
      <c r="H5" s="24"/>
      <c r="I5" s="24"/>
      <c r="J5" s="25" t="s">
        <v>125</v>
      </c>
      <c r="K5" s="27" t="s">
        <v>126</v>
      </c>
    </row>
    <row r="6" spans="2:11" ht="15">
      <c r="B6" s="41">
        <f>[1]k_total_tec_0609!A10</f>
        <v>1</v>
      </c>
      <c r="C6" s="42" t="s">
        <v>11</v>
      </c>
      <c r="D6" s="43">
        <v>1135409</v>
      </c>
      <c r="E6" s="43">
        <v>570636</v>
      </c>
      <c r="F6" s="49">
        <f>E6/D6</f>
        <v>0.50258188899330547</v>
      </c>
      <c r="G6" s="43">
        <v>17851</v>
      </c>
      <c r="H6" s="49">
        <f t="shared" ref="H6:H13" si="0">G6/$G$13</f>
        <v>0.13984551265981449</v>
      </c>
      <c r="I6" s="49">
        <f>G6/D6</f>
        <v>1.5722087811528708E-2</v>
      </c>
      <c r="J6" s="43">
        <v>15773</v>
      </c>
      <c r="K6" s="44">
        <v>2078</v>
      </c>
    </row>
    <row r="7" spans="2:11" ht="15">
      <c r="B7" s="45">
        <v>2</v>
      </c>
      <c r="C7" s="42" t="str">
        <f>[1]k_total_tec_0609!B12</f>
        <v>AZT VIITORUL TAU</v>
      </c>
      <c r="D7" s="43">
        <v>1687267</v>
      </c>
      <c r="E7" s="43">
        <v>858235</v>
      </c>
      <c r="F7" s="49">
        <f t="shared" ref="F7:F12" si="1">E7/D7</f>
        <v>0.50865393562488925</v>
      </c>
      <c r="G7" s="43">
        <v>25627</v>
      </c>
      <c r="H7" s="49">
        <f t="shared" si="0"/>
        <v>0.2007630358485836</v>
      </c>
      <c r="I7" s="49">
        <f>G7/D7</f>
        <v>1.5188467503957583E-2</v>
      </c>
      <c r="J7" s="43">
        <v>22825</v>
      </c>
      <c r="K7" s="44">
        <v>2802</v>
      </c>
    </row>
    <row r="8" spans="2:11" ht="15">
      <c r="B8" s="45">
        <v>3</v>
      </c>
      <c r="C8" s="46" t="str">
        <f>[1]k_total_tec_0609!B13</f>
        <v>BCR</v>
      </c>
      <c r="D8" s="43">
        <v>786950</v>
      </c>
      <c r="E8" s="43">
        <v>370227</v>
      </c>
      <c r="F8" s="49">
        <f t="shared" si="1"/>
        <v>0.47045809771904185</v>
      </c>
      <c r="G8" s="43">
        <v>12480</v>
      </c>
      <c r="H8" s="49">
        <f t="shared" si="0"/>
        <v>9.7768864377036857E-2</v>
      </c>
      <c r="I8" s="49">
        <f>G8/D8</f>
        <v>1.5858694961560456E-2</v>
      </c>
      <c r="J8" s="43">
        <v>11009</v>
      </c>
      <c r="K8" s="44">
        <v>1471</v>
      </c>
    </row>
    <row r="9" spans="2:11" ht="15">
      <c r="B9" s="45">
        <v>4</v>
      </c>
      <c r="C9" s="46" t="str">
        <f>[1]k_total_tec_0609!B15</f>
        <v>BRD</v>
      </c>
      <c r="D9" s="43">
        <v>576376</v>
      </c>
      <c r="E9" s="43">
        <v>264212</v>
      </c>
      <c r="F9" s="49">
        <f t="shared" si="1"/>
        <v>0.45840215414937474</v>
      </c>
      <c r="G9" s="43">
        <v>9513</v>
      </c>
      <c r="H9" s="49">
        <f t="shared" si="0"/>
        <v>7.4525256956630731E-2</v>
      </c>
      <c r="I9" s="49">
        <v>2.4474098565715047E-2</v>
      </c>
      <c r="J9" s="43">
        <v>8514</v>
      </c>
      <c r="K9" s="44">
        <v>999</v>
      </c>
    </row>
    <row r="10" spans="2:11" ht="15">
      <c r="B10" s="45">
        <v>5</v>
      </c>
      <c r="C10" s="46" t="str">
        <f>[1]k_total_tec_0609!B16</f>
        <v>VITAL</v>
      </c>
      <c r="D10" s="43">
        <v>1045208</v>
      </c>
      <c r="E10" s="43">
        <v>487977</v>
      </c>
      <c r="F10" s="49">
        <f t="shared" si="1"/>
        <v>0.46687070898806743</v>
      </c>
      <c r="G10" s="43">
        <v>15867</v>
      </c>
      <c r="H10" s="49">
        <f t="shared" si="0"/>
        <v>0.12430277011782402</v>
      </c>
      <c r="I10" s="49">
        <v>2.3634883424390147E-2</v>
      </c>
      <c r="J10" s="43">
        <v>14021</v>
      </c>
      <c r="K10" s="44">
        <v>1846</v>
      </c>
    </row>
    <row r="11" spans="2:11" ht="15">
      <c r="B11" s="45">
        <v>6</v>
      </c>
      <c r="C11" s="46" t="str">
        <f>[1]k_total_tec_0609!B18</f>
        <v>ARIPI</v>
      </c>
      <c r="D11" s="43">
        <v>883726</v>
      </c>
      <c r="E11" s="43">
        <v>427934</v>
      </c>
      <c r="F11" s="49">
        <f t="shared" si="1"/>
        <v>0.48423832726433308</v>
      </c>
      <c r="G11" s="43">
        <v>13485</v>
      </c>
      <c r="H11" s="49">
        <f t="shared" si="0"/>
        <v>0.1056420782150915</v>
      </c>
      <c r="I11" s="49">
        <v>2.388497247862988E-2</v>
      </c>
      <c r="J11" s="43">
        <v>11990</v>
      </c>
      <c r="K11" s="44">
        <v>1495</v>
      </c>
    </row>
    <row r="12" spans="2:11" ht="15">
      <c r="B12" s="45">
        <v>7</v>
      </c>
      <c r="C12" s="46" t="s">
        <v>9</v>
      </c>
      <c r="D12" s="43">
        <v>2107888</v>
      </c>
      <c r="E12" s="43">
        <v>1153022</v>
      </c>
      <c r="F12" s="49">
        <f t="shared" si="1"/>
        <v>0.54700344610339824</v>
      </c>
      <c r="G12" s="43">
        <v>32825</v>
      </c>
      <c r="H12" s="49">
        <f t="shared" si="0"/>
        <v>0.25715248182501882</v>
      </c>
      <c r="I12" s="49">
        <f>G12/D12</f>
        <v>1.5572459257797377E-2</v>
      </c>
      <c r="J12" s="43">
        <v>29173</v>
      </c>
      <c r="K12" s="44">
        <v>3652</v>
      </c>
    </row>
    <row r="13" spans="2:11" ht="15.75" thickBot="1">
      <c r="B13" s="37" t="s">
        <v>23</v>
      </c>
      <c r="C13" s="38"/>
      <c r="D13" s="39">
        <f>SUM(D6:D12)</f>
        <v>8222824</v>
      </c>
      <c r="E13" s="39">
        <f>SUM(E6:E12)</f>
        <v>4132243</v>
      </c>
      <c r="F13" s="48">
        <f>E13/D13</f>
        <v>0.50253331458875927</v>
      </c>
      <c r="G13" s="39">
        <f>SUM(G6:G12)</f>
        <v>127648</v>
      </c>
      <c r="H13" s="48">
        <f t="shared" si="0"/>
        <v>1</v>
      </c>
      <c r="I13" s="48">
        <f>G13/D13</f>
        <v>1.5523620595552087E-2</v>
      </c>
      <c r="J13" s="39">
        <f>SUM(J6:J12)</f>
        <v>113305</v>
      </c>
      <c r="K13" s="40">
        <f>SUM(K6:K12)</f>
        <v>14343</v>
      </c>
    </row>
    <row r="14" spans="2:11">
      <c r="C14" s="7"/>
      <c r="D14" s="4"/>
      <c r="E14" s="4"/>
    </row>
    <row r="15" spans="2:11" ht="14.25" customHeight="1">
      <c r="B15" s="107" t="s">
        <v>127</v>
      </c>
      <c r="C15" s="107"/>
      <c r="D15" s="107"/>
      <c r="E15" s="107"/>
      <c r="F15" s="107"/>
      <c r="G15" s="107"/>
      <c r="H15" s="107"/>
      <c r="I15" s="107"/>
      <c r="J15" s="107"/>
      <c r="K15" s="107"/>
    </row>
    <row r="16" spans="2:11" ht="33.75" customHeight="1">
      <c r="B16" s="109" t="s">
        <v>163</v>
      </c>
      <c r="C16" s="109"/>
      <c r="D16" s="109"/>
      <c r="E16" s="109"/>
      <c r="F16" s="109"/>
      <c r="G16" s="109"/>
      <c r="H16" s="109"/>
      <c r="I16" s="109"/>
      <c r="J16" s="109"/>
      <c r="K16" s="109"/>
    </row>
    <row r="17" spans="2:11" ht="30.75" customHeight="1">
      <c r="B17" s="107" t="s">
        <v>128</v>
      </c>
      <c r="C17" s="107"/>
      <c r="D17" s="107"/>
      <c r="E17" s="107"/>
      <c r="F17" s="107"/>
      <c r="G17" s="107"/>
      <c r="H17" s="107"/>
      <c r="I17" s="107"/>
      <c r="J17" s="107"/>
      <c r="K17" s="107"/>
    </row>
    <row r="18" spans="2:11" ht="206.25" customHeight="1">
      <c r="B18" s="107" t="s">
        <v>195</v>
      </c>
      <c r="C18" s="108"/>
      <c r="D18" s="108"/>
      <c r="E18" s="108"/>
      <c r="F18" s="108"/>
      <c r="G18" s="108"/>
      <c r="H18" s="108"/>
      <c r="I18" s="108"/>
      <c r="J18" s="108"/>
      <c r="K18" s="108"/>
    </row>
  </sheetData>
  <mergeCells count="11">
    <mergeCell ref="B18:K18"/>
    <mergeCell ref="B3:B4"/>
    <mergeCell ref="B2:K2"/>
    <mergeCell ref="B15:K15"/>
    <mergeCell ref="B16:K16"/>
    <mergeCell ref="B17:K17"/>
    <mergeCell ref="C3:C4"/>
    <mergeCell ref="D3:D4"/>
    <mergeCell ref="E3:F3"/>
    <mergeCell ref="G3:I3"/>
    <mergeCell ref="J3:K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J18"/>
  <sheetViews>
    <sheetView zoomScaleNormal="100" workbookViewId="0">
      <selection activeCell="G19" sqref="G19"/>
    </sheetView>
  </sheetViews>
  <sheetFormatPr defaultRowHeight="12.75"/>
  <cols>
    <col min="2" max="2" width="5.42578125" customWidth="1"/>
    <col min="3" max="3" width="18.85546875" customWidth="1"/>
    <col min="4" max="10" width="13.5703125" customWidth="1"/>
  </cols>
  <sheetData>
    <row r="1" spans="2:10" ht="13.5" thickBot="1"/>
    <row r="2" spans="2:10" s="2" customFormat="1" ht="55.5" customHeight="1">
      <c r="B2" s="104" t="s">
        <v>199</v>
      </c>
      <c r="C2" s="105"/>
      <c r="D2" s="105"/>
      <c r="E2" s="105"/>
      <c r="F2" s="105"/>
      <c r="G2" s="105"/>
      <c r="H2" s="105"/>
      <c r="I2" s="105"/>
      <c r="J2" s="106"/>
    </row>
    <row r="3" spans="2:10" s="19" customFormat="1" ht="12.75" customHeight="1">
      <c r="B3" s="103" t="s">
        <v>22</v>
      </c>
      <c r="C3" s="101" t="s">
        <v>164</v>
      </c>
      <c r="D3" s="111" t="s">
        <v>1</v>
      </c>
      <c r="E3" s="111" t="s">
        <v>12</v>
      </c>
      <c r="F3" s="111" t="s">
        <v>14</v>
      </c>
      <c r="G3" s="111" t="s">
        <v>168</v>
      </c>
      <c r="H3" s="111" t="s">
        <v>173</v>
      </c>
      <c r="I3" s="111" t="s">
        <v>177</v>
      </c>
      <c r="J3" s="114" t="s">
        <v>181</v>
      </c>
    </row>
    <row r="4" spans="2:10" s="19" customFormat="1" ht="30" customHeight="1">
      <c r="B4" s="103"/>
      <c r="C4" s="101"/>
      <c r="D4" s="101"/>
      <c r="E4" s="101"/>
      <c r="F4" s="101"/>
      <c r="G4" s="101"/>
      <c r="H4" s="101"/>
      <c r="I4" s="101"/>
      <c r="J4" s="110"/>
    </row>
    <row r="5" spans="2:10" ht="15">
      <c r="B5" s="41">
        <f>k_total_tec_0724!B6</f>
        <v>1</v>
      </c>
      <c r="C5" s="42" t="str">
        <f>k_total_tec_0724!C6</f>
        <v>METROPOLITAN LIFE</v>
      </c>
      <c r="D5" s="43">
        <v>1129534</v>
      </c>
      <c r="E5" s="43">
        <v>1130651</v>
      </c>
      <c r="F5" s="43">
        <v>1131213</v>
      </c>
      <c r="G5" s="43">
        <v>1132344</v>
      </c>
      <c r="H5" s="43">
        <v>1133310</v>
      </c>
      <c r="I5" s="43">
        <v>1134268</v>
      </c>
      <c r="J5" s="44">
        <v>1135409</v>
      </c>
    </row>
    <row r="6" spans="2:10" ht="15">
      <c r="B6" s="45">
        <f>k_total_tec_0724!B7</f>
        <v>2</v>
      </c>
      <c r="C6" s="42" t="str">
        <f>k_total_tec_0724!C7</f>
        <v>AZT VIITORUL TAU</v>
      </c>
      <c r="D6" s="43">
        <v>1683133</v>
      </c>
      <c r="E6" s="43">
        <v>1684174</v>
      </c>
      <c r="F6" s="43">
        <v>1684738</v>
      </c>
      <c r="G6" s="43">
        <v>1685488</v>
      </c>
      <c r="H6" s="43">
        <v>1686144</v>
      </c>
      <c r="I6" s="43">
        <v>1686593</v>
      </c>
      <c r="J6" s="44">
        <v>1687267</v>
      </c>
    </row>
    <row r="7" spans="2:10" ht="15">
      <c r="B7" s="45">
        <f>k_total_tec_0724!B8</f>
        <v>3</v>
      </c>
      <c r="C7" s="46" t="str">
        <f>k_total_tec_0724!C8</f>
        <v>BCR</v>
      </c>
      <c r="D7" s="43">
        <v>778159</v>
      </c>
      <c r="E7" s="43">
        <v>780044</v>
      </c>
      <c r="F7" s="43">
        <v>781184</v>
      </c>
      <c r="G7" s="43">
        <v>782780</v>
      </c>
      <c r="H7" s="43">
        <v>784173</v>
      </c>
      <c r="I7" s="43">
        <v>785487</v>
      </c>
      <c r="J7" s="44">
        <v>786950</v>
      </c>
    </row>
    <row r="8" spans="2:10" ht="15">
      <c r="B8" s="45">
        <f>k_total_tec_0724!B9</f>
        <v>4</v>
      </c>
      <c r="C8" s="46" t="str">
        <f>k_total_tec_0724!C9</f>
        <v>BRD</v>
      </c>
      <c r="D8" s="43">
        <v>568572</v>
      </c>
      <c r="E8" s="43">
        <v>570283</v>
      </c>
      <c r="F8" s="43">
        <v>571328</v>
      </c>
      <c r="G8" s="43">
        <v>572599</v>
      </c>
      <c r="H8" s="43">
        <v>573709</v>
      </c>
      <c r="I8" s="43">
        <v>574953</v>
      </c>
      <c r="J8" s="44">
        <v>576376</v>
      </c>
    </row>
    <row r="9" spans="2:10" ht="15">
      <c r="B9" s="45">
        <f>k_total_tec_0724!B10</f>
        <v>5</v>
      </c>
      <c r="C9" s="46" t="str">
        <f>k_total_tec_0724!C10</f>
        <v>VITAL</v>
      </c>
      <c r="D9" s="43">
        <v>1038420</v>
      </c>
      <c r="E9" s="43">
        <v>1039932</v>
      </c>
      <c r="F9" s="43">
        <v>1040831</v>
      </c>
      <c r="G9" s="43">
        <v>1042102</v>
      </c>
      <c r="H9" s="43">
        <v>1043023</v>
      </c>
      <c r="I9" s="43">
        <v>1044047</v>
      </c>
      <c r="J9" s="44">
        <v>1045208</v>
      </c>
    </row>
    <row r="10" spans="2:10" ht="15">
      <c r="B10" s="45">
        <f>k_total_tec_0724!B11</f>
        <v>6</v>
      </c>
      <c r="C10" s="46" t="str">
        <f>k_total_tec_0724!C11</f>
        <v>ARIPI</v>
      </c>
      <c r="D10" s="43">
        <v>876133</v>
      </c>
      <c r="E10" s="43">
        <v>877771</v>
      </c>
      <c r="F10" s="43">
        <v>878788</v>
      </c>
      <c r="G10" s="43">
        <v>880171</v>
      </c>
      <c r="H10" s="43">
        <v>881266</v>
      </c>
      <c r="I10" s="43">
        <v>882434</v>
      </c>
      <c r="J10" s="44">
        <v>883726</v>
      </c>
    </row>
    <row r="11" spans="2:10" ht="15">
      <c r="B11" s="45">
        <f>k_total_tec_0724!B12</f>
        <v>7</v>
      </c>
      <c r="C11" s="46" t="str">
        <f>k_total_tec_0724!C12</f>
        <v>NN</v>
      </c>
      <c r="D11" s="43">
        <v>2105308</v>
      </c>
      <c r="E11" s="43">
        <v>2105903</v>
      </c>
      <c r="F11" s="43">
        <v>2105873</v>
      </c>
      <c r="G11" s="43">
        <v>2106398</v>
      </c>
      <c r="H11" s="43">
        <v>2107109</v>
      </c>
      <c r="I11" s="43">
        <v>2107340</v>
      </c>
      <c r="J11" s="44">
        <v>2107888</v>
      </c>
    </row>
    <row r="12" spans="2:10" ht="15.75" thickBot="1">
      <c r="B12" s="112" t="s">
        <v>20</v>
      </c>
      <c r="C12" s="113"/>
      <c r="D12" s="50">
        <f t="shared" ref="D12:J12" si="0">SUM(D5:D11)</f>
        <v>8179259</v>
      </c>
      <c r="E12" s="50">
        <f t="shared" si="0"/>
        <v>8188758</v>
      </c>
      <c r="F12" s="50">
        <f t="shared" si="0"/>
        <v>8193955</v>
      </c>
      <c r="G12" s="50">
        <f t="shared" si="0"/>
        <v>8201882</v>
      </c>
      <c r="H12" s="50">
        <f t="shared" si="0"/>
        <v>8208734</v>
      </c>
      <c r="I12" s="50">
        <f t="shared" si="0"/>
        <v>8215122</v>
      </c>
      <c r="J12" s="51">
        <f t="shared" si="0"/>
        <v>8222824</v>
      </c>
    </row>
    <row r="17" spans="3:3" ht="18">
      <c r="C17" s="1"/>
    </row>
    <row r="18" spans="3:3" ht="18">
      <c r="C18" s="1"/>
    </row>
  </sheetData>
  <mergeCells count="11">
    <mergeCell ref="B2:J2"/>
    <mergeCell ref="B12:C12"/>
    <mergeCell ref="B3:B4"/>
    <mergeCell ref="E3:E4"/>
    <mergeCell ref="D3:D4"/>
    <mergeCell ref="J3:J4"/>
    <mergeCell ref="H3:H4"/>
    <mergeCell ref="G3:G4"/>
    <mergeCell ref="F3:F4"/>
    <mergeCell ref="I3:I4"/>
    <mergeCell ref="C3:C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Q24"/>
  <sheetViews>
    <sheetView zoomScaleNormal="100" workbookViewId="0">
      <selection activeCell="G36" sqref="G36"/>
    </sheetView>
  </sheetViews>
  <sheetFormatPr defaultRowHeight="12.75"/>
  <cols>
    <col min="2" max="2" width="6.140625" customWidth="1"/>
    <col min="3" max="3" width="19" customWidth="1"/>
    <col min="4" max="10" width="17.5703125" customWidth="1"/>
    <col min="11" max="11" width="18.42578125" customWidth="1"/>
    <col min="14" max="14" width="11.140625" bestFit="1" customWidth="1"/>
    <col min="17" max="17" width="16.7109375" customWidth="1"/>
  </cols>
  <sheetData>
    <row r="1" spans="2:17" ht="13.5" thickBot="1"/>
    <row r="2" spans="2:17" ht="54" customHeight="1">
      <c r="B2" s="104" t="s">
        <v>200</v>
      </c>
      <c r="C2" s="105"/>
      <c r="D2" s="105"/>
      <c r="E2" s="105"/>
      <c r="F2" s="105"/>
      <c r="G2" s="105"/>
      <c r="H2" s="105"/>
      <c r="I2" s="105"/>
      <c r="J2" s="105"/>
      <c r="K2" s="106"/>
    </row>
    <row r="3" spans="2:17" s="5" customFormat="1" ht="21" customHeight="1">
      <c r="B3" s="103" t="s">
        <v>22</v>
      </c>
      <c r="C3" s="101" t="s">
        <v>164</v>
      </c>
      <c r="D3" s="115" t="s">
        <v>1</v>
      </c>
      <c r="E3" s="115" t="s">
        <v>12</v>
      </c>
      <c r="F3" s="115" t="s">
        <v>14</v>
      </c>
      <c r="G3" s="115" t="s">
        <v>168</v>
      </c>
      <c r="H3" s="115" t="s">
        <v>173</v>
      </c>
      <c r="I3" s="115" t="s">
        <v>177</v>
      </c>
      <c r="J3" s="115" t="s">
        <v>181</v>
      </c>
      <c r="K3" s="110" t="s">
        <v>20</v>
      </c>
    </row>
    <row r="4" spans="2:17" ht="33.75" customHeight="1">
      <c r="B4" s="103"/>
      <c r="C4" s="101"/>
      <c r="D4" s="115"/>
      <c r="E4" s="115"/>
      <c r="F4" s="115"/>
      <c r="G4" s="115"/>
      <c r="H4" s="115"/>
      <c r="I4" s="115"/>
      <c r="J4" s="115"/>
      <c r="K4" s="110"/>
    </row>
    <row r="5" spans="2:17" s="8" customFormat="1" ht="36.75" customHeight="1">
      <c r="B5" s="103"/>
      <c r="C5" s="101"/>
      <c r="D5" s="52" t="s">
        <v>201</v>
      </c>
      <c r="E5" s="52" t="s">
        <v>202</v>
      </c>
      <c r="F5" s="52" t="s">
        <v>203</v>
      </c>
      <c r="G5" s="52" t="s">
        <v>204</v>
      </c>
      <c r="H5" s="52" t="s">
        <v>205</v>
      </c>
      <c r="I5" s="52" t="s">
        <v>206</v>
      </c>
      <c r="J5" s="52" t="s">
        <v>207</v>
      </c>
      <c r="K5" s="110"/>
    </row>
    <row r="6" spans="2:17" ht="15.75">
      <c r="B6" s="41">
        <f>k_total_tec_0724!B6</f>
        <v>1</v>
      </c>
      <c r="C6" s="42" t="str">
        <f>k_total_tec_0724!C6</f>
        <v>METROPOLITAN LIFE</v>
      </c>
      <c r="D6" s="43">
        <v>40778190.888061956</v>
      </c>
      <c r="E6" s="43">
        <v>40690209.392520547</v>
      </c>
      <c r="F6" s="43">
        <v>44143859.821913123</v>
      </c>
      <c r="G6" s="43">
        <v>43915041.996543825</v>
      </c>
      <c r="H6" s="43">
        <v>43913851.927875713</v>
      </c>
      <c r="I6" s="43">
        <v>43993492.053924821</v>
      </c>
      <c r="J6" s="43">
        <v>44249313.512644239</v>
      </c>
      <c r="K6" s="44">
        <f>SUM(D6:J6)</f>
        <v>301683959.59348422</v>
      </c>
      <c r="Q6" s="22"/>
    </row>
    <row r="7" spans="2:17" ht="15.75">
      <c r="B7" s="41">
        <f>k_total_tec_0724!B7</f>
        <v>2</v>
      </c>
      <c r="C7" s="42" t="str">
        <f>k_total_tec_0724!C7</f>
        <v>AZT VIITORUL TAU</v>
      </c>
      <c r="D7" s="43">
        <v>59776940.762345374</v>
      </c>
      <c r="E7" s="43">
        <v>59570390.24978397</v>
      </c>
      <c r="F7" s="43">
        <v>64384017.607686274</v>
      </c>
      <c r="G7" s="43">
        <v>63991392.918860264</v>
      </c>
      <c r="H7" s="43">
        <v>64056639.499315791</v>
      </c>
      <c r="I7" s="43">
        <v>64357235.248026043</v>
      </c>
      <c r="J7" s="43">
        <v>64824900.494512126</v>
      </c>
      <c r="K7" s="44">
        <f t="shared" ref="K7:K12" si="0">SUM(D7:J7)</f>
        <v>440961516.7805298</v>
      </c>
      <c r="Q7" s="22"/>
    </row>
    <row r="8" spans="2:17" ht="15.75">
      <c r="B8" s="41">
        <f>k_total_tec_0724!B8</f>
        <v>3</v>
      </c>
      <c r="C8" s="46" t="str">
        <f>k_total_tec_0724!C8</f>
        <v>BCR</v>
      </c>
      <c r="D8" s="43">
        <v>23906081.665493313</v>
      </c>
      <c r="E8" s="43">
        <v>23847300.002009526</v>
      </c>
      <c r="F8" s="43">
        <v>25834525.53717513</v>
      </c>
      <c r="G8" s="43">
        <v>26131850.259213116</v>
      </c>
      <c r="H8" s="43">
        <v>25978699.991950415</v>
      </c>
      <c r="I8" s="43">
        <v>26279223.47457457</v>
      </c>
      <c r="J8" s="43">
        <v>26356038.07341294</v>
      </c>
      <c r="K8" s="44">
        <f t="shared" si="0"/>
        <v>178333719.003829</v>
      </c>
      <c r="Q8" s="22"/>
    </row>
    <row r="9" spans="2:17" ht="15.75">
      <c r="B9" s="41">
        <f>k_total_tec_0724!B9</f>
        <v>4</v>
      </c>
      <c r="C9" s="46" t="str">
        <f>k_total_tec_0724!C9</f>
        <v>BRD</v>
      </c>
      <c r="D9" s="43">
        <v>16676691.541788192</v>
      </c>
      <c r="E9" s="43">
        <v>16670360.508811768</v>
      </c>
      <c r="F9" s="43">
        <v>18171383.4897791</v>
      </c>
      <c r="G9" s="43">
        <v>17970870.674757864</v>
      </c>
      <c r="H9" s="43">
        <v>18160386.782580696</v>
      </c>
      <c r="I9" s="43">
        <v>18239097.502662089</v>
      </c>
      <c r="J9" s="43">
        <v>18427895.911229044</v>
      </c>
      <c r="K9" s="44">
        <f t="shared" si="0"/>
        <v>124316686.41160876</v>
      </c>
      <c r="Q9" s="22"/>
    </row>
    <row r="10" spans="2:17" ht="15.75">
      <c r="B10" s="41">
        <f>k_total_tec_0724!B10</f>
        <v>5</v>
      </c>
      <c r="C10" s="46" t="str">
        <f>k_total_tec_0724!C10</f>
        <v>VITAL</v>
      </c>
      <c r="D10" s="43">
        <v>32038336.115860406</v>
      </c>
      <c r="E10" s="43">
        <v>32141022.64734843</v>
      </c>
      <c r="F10" s="43">
        <v>34489702.920544311</v>
      </c>
      <c r="G10" s="43">
        <v>34313697.102439411</v>
      </c>
      <c r="H10" s="43">
        <v>34764424.857119858</v>
      </c>
      <c r="I10" s="43">
        <v>34798379.643581867</v>
      </c>
      <c r="J10" s="43">
        <v>35087171.832911193</v>
      </c>
      <c r="K10" s="44">
        <f t="shared" si="0"/>
        <v>237632735.11980549</v>
      </c>
      <c r="Q10" s="22"/>
    </row>
    <row r="11" spans="2:17" ht="15.75">
      <c r="B11" s="41">
        <f>k_total_tec_0724!B11</f>
        <v>6</v>
      </c>
      <c r="C11" s="46" t="str">
        <f>k_total_tec_0724!C11</f>
        <v>ARIPI</v>
      </c>
      <c r="D11" s="43">
        <v>28245341.245097056</v>
      </c>
      <c r="E11" s="43">
        <v>28162697.787512809</v>
      </c>
      <c r="F11" s="43">
        <v>30374488.753994893</v>
      </c>
      <c r="G11" s="43">
        <v>30316874.974882446</v>
      </c>
      <c r="H11" s="43">
        <v>30389250.181115672</v>
      </c>
      <c r="I11" s="43">
        <v>30696063.729331166</v>
      </c>
      <c r="J11" s="43">
        <v>30762441.804366183</v>
      </c>
      <c r="K11" s="44">
        <f t="shared" si="0"/>
        <v>208947158.47630021</v>
      </c>
      <c r="Q11" s="22"/>
    </row>
    <row r="12" spans="2:17" ht="15.75">
      <c r="B12" s="41">
        <f>k_total_tec_0724!B12</f>
        <v>7</v>
      </c>
      <c r="C12" s="46" t="str">
        <f>k_total_tec_0724!C12</f>
        <v>NN</v>
      </c>
      <c r="D12" s="43">
        <v>91427063.260585338</v>
      </c>
      <c r="E12" s="43">
        <v>91155622.249462456</v>
      </c>
      <c r="F12" s="43">
        <v>99367035.235472649</v>
      </c>
      <c r="G12" s="43">
        <v>98585694.851906911</v>
      </c>
      <c r="H12" s="43">
        <v>97738118.006922647</v>
      </c>
      <c r="I12" s="43">
        <v>98161323.810097858</v>
      </c>
      <c r="J12" s="43">
        <v>98386612.189924821</v>
      </c>
      <c r="K12" s="44">
        <f t="shared" si="0"/>
        <v>674821469.60437274</v>
      </c>
      <c r="Q12" s="22"/>
    </row>
    <row r="13" spans="2:17" ht="15.75" thickBot="1">
      <c r="B13" s="112" t="s">
        <v>20</v>
      </c>
      <c r="C13" s="113"/>
      <c r="D13" s="39">
        <f t="shared" ref="D13:K13" si="1">SUM(D6:D12)</f>
        <v>292848645.4792316</v>
      </c>
      <c r="E13" s="39">
        <f t="shared" si="1"/>
        <v>292237602.83744949</v>
      </c>
      <c r="F13" s="39">
        <f t="shared" si="1"/>
        <v>316765013.36656547</v>
      </c>
      <c r="G13" s="39">
        <f t="shared" si="1"/>
        <v>315225422.77860385</v>
      </c>
      <c r="H13" s="39">
        <f t="shared" si="1"/>
        <v>315001371.24688083</v>
      </c>
      <c r="I13" s="39">
        <f t="shared" si="1"/>
        <v>316524815.46219844</v>
      </c>
      <c r="J13" s="39">
        <f t="shared" si="1"/>
        <v>318094373.81900054</v>
      </c>
      <c r="K13" s="40">
        <f t="shared" si="1"/>
        <v>2166697244.9899302</v>
      </c>
      <c r="Q13" s="23"/>
    </row>
    <row r="24" spans="4:11">
      <c r="D24" s="4"/>
      <c r="E24" s="4"/>
      <c r="F24" s="4"/>
      <c r="G24" s="4"/>
      <c r="H24" s="4"/>
      <c r="I24" s="4"/>
      <c r="J24" s="4"/>
      <c r="K24" s="4"/>
    </row>
  </sheetData>
  <mergeCells count="12">
    <mergeCell ref="K3:K5"/>
    <mergeCell ref="B2:K2"/>
    <mergeCell ref="B13:C13"/>
    <mergeCell ref="C3:C5"/>
    <mergeCell ref="G3:G4"/>
    <mergeCell ref="J3:J4"/>
    <mergeCell ref="I3:I4"/>
    <mergeCell ref="F3:F4"/>
    <mergeCell ref="D3:D4"/>
    <mergeCell ref="E3:E4"/>
    <mergeCell ref="B3:B5"/>
    <mergeCell ref="H3:H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dimension ref="B1:K7"/>
  <sheetViews>
    <sheetView workbookViewId="0">
      <selection activeCell="K23" sqref="K23"/>
    </sheetView>
  </sheetViews>
  <sheetFormatPr defaultRowHeight="12.75"/>
  <cols>
    <col min="2" max="2" width="10.42578125" bestFit="1" customWidth="1"/>
    <col min="3" max="9" width="14.28515625" bestFit="1" customWidth="1"/>
  </cols>
  <sheetData>
    <row r="1" spans="2:11" ht="13.5" thickBot="1"/>
    <row r="2" spans="2:11" ht="25.5">
      <c r="B2" s="53"/>
      <c r="C2" s="55" t="s">
        <v>2</v>
      </c>
      <c r="D2" s="55" t="s">
        <v>13</v>
      </c>
      <c r="E2" s="55" t="s">
        <v>15</v>
      </c>
      <c r="F2" s="55" t="s">
        <v>172</v>
      </c>
      <c r="G2" s="55" t="s">
        <v>174</v>
      </c>
      <c r="H2" s="55" t="s">
        <v>178</v>
      </c>
      <c r="I2" s="56" t="s">
        <v>182</v>
      </c>
    </row>
    <row r="3" spans="2:11" ht="15">
      <c r="B3" s="59" t="s">
        <v>129</v>
      </c>
      <c r="C3" s="43">
        <v>292848645</v>
      </c>
      <c r="D3" s="43">
        <v>292237602.83744949</v>
      </c>
      <c r="E3" s="43">
        <v>316765013</v>
      </c>
      <c r="F3" s="43">
        <v>315225423</v>
      </c>
      <c r="G3" s="43">
        <v>315001371</v>
      </c>
      <c r="H3" s="43">
        <v>316524815</v>
      </c>
      <c r="I3" s="44">
        <v>318094374</v>
      </c>
    </row>
    <row r="4" spans="2:11" ht="15" hidden="1">
      <c r="B4" s="59"/>
      <c r="C4" s="60"/>
      <c r="D4" s="60"/>
      <c r="E4" s="60"/>
      <c r="F4" s="60"/>
      <c r="G4" s="60"/>
      <c r="H4" s="60"/>
      <c r="I4" s="61"/>
    </row>
    <row r="5" spans="2:11" ht="15">
      <c r="B5" s="59" t="s">
        <v>130</v>
      </c>
      <c r="C5" s="43">
        <v>1455897041</v>
      </c>
      <c r="D5" s="43">
        <v>1454261983</v>
      </c>
      <c r="E5" s="43">
        <v>1575937618</v>
      </c>
      <c r="F5" s="43">
        <v>1568750839</v>
      </c>
      <c r="G5" s="43">
        <v>1565304814</v>
      </c>
      <c r="H5" s="43">
        <v>1575438964</v>
      </c>
      <c r="I5" s="44">
        <v>1582392272</v>
      </c>
    </row>
    <row r="6" spans="2:11" ht="15">
      <c r="B6" s="59" t="s">
        <v>131</v>
      </c>
      <c r="C6" s="62">
        <v>4.9714999999999998</v>
      </c>
      <c r="D6" s="62">
        <v>4.9714999999999998</v>
      </c>
      <c r="E6" s="62">
        <v>4.9751000000000003</v>
      </c>
      <c r="F6" s="62">
        <v>4.9766000000000004</v>
      </c>
      <c r="G6" s="62">
        <v>4.9691999999999998</v>
      </c>
      <c r="H6" s="62">
        <v>4.9772999999999996</v>
      </c>
      <c r="I6" s="63">
        <v>4.9745999999999997</v>
      </c>
    </row>
    <row r="7" spans="2:11" ht="39" thickBot="1">
      <c r="B7" s="54"/>
      <c r="C7" s="57" t="s">
        <v>47</v>
      </c>
      <c r="D7" s="57" t="s">
        <v>17</v>
      </c>
      <c r="E7" s="57" t="s">
        <v>169</v>
      </c>
      <c r="F7" s="57" t="s">
        <v>171</v>
      </c>
      <c r="G7" s="57" t="s">
        <v>176</v>
      </c>
      <c r="H7" s="57" t="s">
        <v>180</v>
      </c>
      <c r="I7" s="58" t="s">
        <v>186</v>
      </c>
      <c r="K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J19"/>
  <sheetViews>
    <sheetView zoomScaleNormal="100" workbookViewId="0">
      <selection activeCell="G20" sqref="G20"/>
    </sheetView>
  </sheetViews>
  <sheetFormatPr defaultRowHeight="12.75"/>
  <cols>
    <col min="2" max="2" width="6.140625" customWidth="1"/>
    <col min="3" max="3" width="18.7109375" customWidth="1"/>
    <col min="4" max="10" width="16.85546875" customWidth="1"/>
  </cols>
  <sheetData>
    <row r="1" spans="2:10" ht="13.5" thickBot="1"/>
    <row r="2" spans="2:10" s="2" customFormat="1" ht="42" customHeight="1">
      <c r="B2" s="104" t="s">
        <v>208</v>
      </c>
      <c r="C2" s="105"/>
      <c r="D2" s="105"/>
      <c r="E2" s="105"/>
      <c r="F2" s="105"/>
      <c r="G2" s="105"/>
      <c r="H2" s="105"/>
      <c r="I2" s="105"/>
      <c r="J2" s="106"/>
    </row>
    <row r="3" spans="2:10" ht="12.75" customHeight="1">
      <c r="B3" s="103" t="s">
        <v>22</v>
      </c>
      <c r="C3" s="101" t="s">
        <v>21</v>
      </c>
      <c r="D3" s="111" t="s">
        <v>1</v>
      </c>
      <c r="E3" s="111" t="s">
        <v>12</v>
      </c>
      <c r="F3" s="111" t="s">
        <v>14</v>
      </c>
      <c r="G3" s="111" t="s">
        <v>168</v>
      </c>
      <c r="H3" s="111" t="s">
        <v>173</v>
      </c>
      <c r="I3" s="111" t="s">
        <v>177</v>
      </c>
      <c r="J3" s="114" t="s">
        <v>181</v>
      </c>
    </row>
    <row r="4" spans="2:10" ht="21.75" customHeight="1">
      <c r="B4" s="103"/>
      <c r="C4" s="101"/>
      <c r="D4" s="101"/>
      <c r="E4" s="101"/>
      <c r="F4" s="101"/>
      <c r="G4" s="101"/>
      <c r="H4" s="101"/>
      <c r="I4" s="101"/>
      <c r="J4" s="110"/>
    </row>
    <row r="5" spans="2:10" ht="25.5">
      <c r="B5" s="103"/>
      <c r="C5" s="101"/>
      <c r="D5" s="52" t="s">
        <v>209</v>
      </c>
      <c r="E5" s="52" t="s">
        <v>210</v>
      </c>
      <c r="F5" s="52" t="s">
        <v>211</v>
      </c>
      <c r="G5" s="52" t="s">
        <v>212</v>
      </c>
      <c r="H5" s="52" t="s">
        <v>213</v>
      </c>
      <c r="I5" s="52" t="s">
        <v>214</v>
      </c>
      <c r="J5" s="64" t="s">
        <v>215</v>
      </c>
    </row>
    <row r="6" spans="2:10" ht="15">
      <c r="B6" s="41">
        <f>k_total_tec_0724!B6</f>
        <v>1</v>
      </c>
      <c r="C6" s="42" t="str">
        <f>k_total_tec_0724!C6</f>
        <v>METROPOLITAN LIFE</v>
      </c>
      <c r="D6" s="67">
        <f>sume_euro_0724!D6/evolutie_rp_0724!D5</f>
        <v>36.101782582960723</v>
      </c>
      <c r="E6" s="67">
        <f>sume_euro_0724!E6/evolutie_rp_0724!E5</f>
        <v>35.988301777047511</v>
      </c>
      <c r="F6" s="67">
        <f>sume_euro_0724!G6/evolutie_rp_0724!F5</f>
        <v>38.821196358726276</v>
      </c>
      <c r="G6" s="67">
        <f>sume_euro_0724!G6/evolutie_rp_0724!G5</f>
        <v>38.782421239962261</v>
      </c>
      <c r="H6" s="67">
        <f>sume_euro_0724!H6/evolutie_rp_0724!H5</f>
        <v>38.748314166358469</v>
      </c>
      <c r="I6" s="67">
        <f>sume_euro_0724!I6/evolutie_rp_0724!I5</f>
        <v>38.785800228803794</v>
      </c>
      <c r="J6" s="68">
        <f>sume_euro_0724!J6/evolutie_rp_0724!J5</f>
        <v>38.972135602804137</v>
      </c>
    </row>
    <row r="7" spans="2:10" ht="15">
      <c r="B7" s="45">
        <f>k_total_tec_0724!B7</f>
        <v>2</v>
      </c>
      <c r="C7" s="42" t="str">
        <f>k_total_tec_0724!C7</f>
        <v>AZT VIITORUL TAU</v>
      </c>
      <c r="D7" s="67">
        <f>sume_euro_0724!D7/evolutie_rp_0724!D6</f>
        <v>35.515280588251414</v>
      </c>
      <c r="E7" s="67">
        <f>sume_euro_0724!E7/evolutie_rp_0724!E6</f>
        <v>35.370686312568637</v>
      </c>
      <c r="F7" s="67">
        <f>sume_euro_0724!G7/evolutie_rp_0724!F6</f>
        <v>37.982993746719231</v>
      </c>
      <c r="G7" s="67">
        <f>sume_euro_0724!G7/evolutie_rp_0724!G6</f>
        <v>37.966092264590593</v>
      </c>
      <c r="H7" s="67">
        <f>sume_euro_0724!H7/evolutie_rp_0724!H6</f>
        <v>37.990017163015608</v>
      </c>
      <c r="I7" s="67">
        <f>sume_euro_0724!I7/evolutie_rp_0724!I6</f>
        <v>38.15813017605673</v>
      </c>
      <c r="J7" s="68">
        <f>sume_euro_0724!J7/evolutie_rp_0724!J6</f>
        <v>38.420060662901676</v>
      </c>
    </row>
    <row r="8" spans="2:10" ht="15">
      <c r="B8" s="45">
        <f>k_total_tec_0724!B8</f>
        <v>3</v>
      </c>
      <c r="C8" s="46" t="str">
        <f>k_total_tec_0724!C8</f>
        <v>BCR</v>
      </c>
      <c r="D8" s="67">
        <f>sume_euro_0724!D8/evolutie_rp_0724!D7</f>
        <v>30.721332870908533</v>
      </c>
      <c r="E8" s="67">
        <f>sume_euro_0724!E8/evolutie_rp_0724!E7</f>
        <v>30.571736981515819</v>
      </c>
      <c r="F8" s="67">
        <f>sume_euro_0724!G8/evolutie_rp_0724!F7</f>
        <v>33.451594322481149</v>
      </c>
      <c r="G8" s="67">
        <f>sume_euro_0724!G8/evolutie_rp_0724!G7</f>
        <v>33.383390300228818</v>
      </c>
      <c r="H8" s="67">
        <f>sume_euro_0724!H8/evolutie_rp_0724!H7</f>
        <v>33.128786622276479</v>
      </c>
      <c r="I8" s="67">
        <f>sume_euro_0724!I8/evolutie_rp_0724!I7</f>
        <v>33.455962319649558</v>
      </c>
      <c r="J8" s="68">
        <f>sume_euro_0724!J8/evolutie_rp_0724!J7</f>
        <v>33.491375657173826</v>
      </c>
    </row>
    <row r="9" spans="2:10" ht="15">
      <c r="B9" s="45">
        <f>k_total_tec_0724!B9</f>
        <v>4</v>
      </c>
      <c r="C9" s="46" t="str">
        <f>k_total_tec_0724!C9</f>
        <v>BRD</v>
      </c>
      <c r="D9" s="67">
        <f>sume_euro_0724!D9/evolutie_rp_0724!D8</f>
        <v>29.330835042506827</v>
      </c>
      <c r="E9" s="67">
        <f>sume_euro_0724!E9/evolutie_rp_0724!E8</f>
        <v>29.231733207568467</v>
      </c>
      <c r="F9" s="67">
        <f>sume_euro_0724!G9/evolutie_rp_0724!F8</f>
        <v>31.45455968333053</v>
      </c>
      <c r="G9" s="67">
        <f>sume_euro_0724!G9/evolutie_rp_0724!G8</f>
        <v>31.384739887351994</v>
      </c>
      <c r="H9" s="67">
        <f>sume_euro_0724!H9/evolutie_rp_0724!H8</f>
        <v>31.654352263221767</v>
      </c>
      <c r="I9" s="67">
        <f>sume_euro_0724!I9/evolutie_rp_0724!I8</f>
        <v>31.722762560873825</v>
      </c>
      <c r="J9" s="68">
        <f>sume_euro_0724!J9/evolutie_rp_0724!J8</f>
        <v>31.972004232010082</v>
      </c>
    </row>
    <row r="10" spans="2:10" ht="15">
      <c r="B10" s="45">
        <f>k_total_tec_0724!B10</f>
        <v>5</v>
      </c>
      <c r="C10" s="46" t="str">
        <f>k_total_tec_0724!C10</f>
        <v>VITAL</v>
      </c>
      <c r="D10" s="67">
        <f>sume_euro_0724!D10/evolutie_rp_0724!D9</f>
        <v>30.852965193139969</v>
      </c>
      <c r="E10" s="67">
        <f>sume_euro_0724!E10/evolutie_rp_0724!E9</f>
        <v>30.906850301123949</v>
      </c>
      <c r="F10" s="67">
        <f>sume_euro_0724!G10/evolutie_rp_0724!F9</f>
        <v>32.967597143474215</v>
      </c>
      <c r="G10" s="67">
        <f>sume_euro_0724!G10/evolutie_rp_0724!G9</f>
        <v>32.927388204263508</v>
      </c>
      <c r="H10" s="67">
        <f>sume_euro_0724!H10/evolutie_rp_0724!H9</f>
        <v>33.330448951863822</v>
      </c>
      <c r="I10" s="67">
        <f>sume_euro_0724!I10/evolutie_rp_0724!I9</f>
        <v>33.330280766653097</v>
      </c>
      <c r="J10" s="68">
        <f>sume_euro_0724!J10/evolutie_rp_0724!J9</f>
        <v>33.569559200571746</v>
      </c>
    </row>
    <row r="11" spans="2:10" ht="15">
      <c r="B11" s="45">
        <f>k_total_tec_0724!B11</f>
        <v>6</v>
      </c>
      <c r="C11" s="46" t="str">
        <f>k_total_tec_0724!C11</f>
        <v>ARIPI</v>
      </c>
      <c r="D11" s="67">
        <f>sume_euro_0724!D11/evolutie_rp_0724!D10</f>
        <v>32.238645553925096</v>
      </c>
      <c r="E11" s="67">
        <f>sume_euro_0724!E11/evolutie_rp_0724!E10</f>
        <v>32.084333826832747</v>
      </c>
      <c r="F11" s="67">
        <f>sume_euro_0724!G11/evolutie_rp_0724!F10</f>
        <v>34.498508144037523</v>
      </c>
      <c r="G11" s="67">
        <f>sume_euro_0724!G11/evolutie_rp_0724!G10</f>
        <v>34.444301135668461</v>
      </c>
      <c r="H11" s="67">
        <f>sume_euro_0724!H11/evolutie_rp_0724!H10</f>
        <v>34.483629438915912</v>
      </c>
      <c r="I11" s="67">
        <f>sume_euro_0724!I11/evolutie_rp_0724!I10</f>
        <v>34.785676582419953</v>
      </c>
      <c r="J11" s="68">
        <f>sume_euro_0724!J11/evolutie_rp_0724!J10</f>
        <v>34.80993181638447</v>
      </c>
    </row>
    <row r="12" spans="2:10" ht="15">
      <c r="B12" s="45">
        <f>k_total_tec_0724!B12</f>
        <v>7</v>
      </c>
      <c r="C12" s="46" t="str">
        <f>k_total_tec_0724!C12</f>
        <v>NN</v>
      </c>
      <c r="D12" s="67">
        <f>sume_euro_0724!D12/evolutie_rp_0724!D11</f>
        <v>43.426930055167858</v>
      </c>
      <c r="E12" s="67">
        <f>sume_euro_0724!E12/evolutie_rp_0724!E11</f>
        <v>43.285764942384553</v>
      </c>
      <c r="F12" s="67">
        <f>sume_euro_0724!G12/evolutie_rp_0724!F11</f>
        <v>46.814644022648523</v>
      </c>
      <c r="G12" s="67">
        <f>sume_euro_0724!G12/evolutie_rp_0724!G11</f>
        <v>46.802975910491234</v>
      </c>
      <c r="H12" s="67">
        <f>sume_euro_0724!H12/evolutie_rp_0724!H11</f>
        <v>46.384936900237548</v>
      </c>
      <c r="I12" s="67">
        <f>sume_euro_0724!I12/evolutie_rp_0724!I11</f>
        <v>46.580676971963641</v>
      </c>
      <c r="J12" s="68">
        <f>sume_euro_0724!J12/evolutie_rp_0724!J11</f>
        <v>46.67544584433557</v>
      </c>
    </row>
    <row r="13" spans="2:10" ht="15.75" thickBot="1">
      <c r="B13" s="112" t="s">
        <v>20</v>
      </c>
      <c r="C13" s="113"/>
      <c r="D13" s="65">
        <f>sume_euro_0724!D13/evolutie_rp_0724!D12</f>
        <v>35.803811259581288</v>
      </c>
      <c r="E13" s="65">
        <f>sume_euro_0724!E13/evolutie_rp_0724!E12</f>
        <v>35.687658963355553</v>
      </c>
      <c r="F13" s="65">
        <f>sume_euro_0724!G13/evolutie_rp_0724!F12</f>
        <v>38.470484982966575</v>
      </c>
      <c r="G13" s="65">
        <f>sume_euro_0724!G13/evolutie_rp_0724!G12</f>
        <v>38.433303817173162</v>
      </c>
      <c r="H13" s="65">
        <f>sume_euro_0724!H13/evolutie_rp_0724!H12</f>
        <v>38.373928458015676</v>
      </c>
      <c r="I13" s="65">
        <f>sume_euro_0724!I13/evolutie_rp_0724!I12</f>
        <v>38.529533153883584</v>
      </c>
      <c r="J13" s="66">
        <f>sume_euro_0724!J13/evolutie_rp_0724!J12</f>
        <v>38.684322298397795</v>
      </c>
    </row>
    <row r="18" spans="3:3" ht="18">
      <c r="C18" s="1"/>
    </row>
    <row r="19" spans="3:3" ht="18">
      <c r="C19" s="1"/>
    </row>
  </sheetData>
  <mergeCells count="11">
    <mergeCell ref="B2:J2"/>
    <mergeCell ref="B13:C13"/>
    <mergeCell ref="C3:C5"/>
    <mergeCell ref="B3:B5"/>
    <mergeCell ref="J3:J4"/>
    <mergeCell ref="H3:H4"/>
    <mergeCell ref="F3:F4"/>
    <mergeCell ref="E3:E4"/>
    <mergeCell ref="D3:D4"/>
    <mergeCell ref="I3:I4"/>
    <mergeCell ref="G3:G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E11" sqref="E11"/>
    </sheetView>
  </sheetViews>
  <sheetFormatPr defaultRowHeight="12.75"/>
  <cols>
    <col min="2" max="2" width="6" customWidth="1"/>
    <col min="3" max="3" width="18.140625" customWidth="1"/>
    <col min="4" max="4" width="18.85546875" customWidth="1"/>
    <col min="5" max="6" width="13.140625" customWidth="1"/>
    <col min="7" max="7" width="13.7109375" customWidth="1"/>
    <col min="8" max="8" width="11.140625" customWidth="1"/>
    <col min="9" max="9" width="9.28515625" customWidth="1"/>
    <col min="10" max="10" width="10.85546875" customWidth="1"/>
    <col min="11" max="11" width="13" customWidth="1"/>
    <col min="12" max="12" width="13.140625" customWidth="1"/>
    <col min="13" max="13" width="16.28515625" customWidth="1"/>
  </cols>
  <sheetData>
    <row r="1" spans="2:15" ht="13.5" thickBot="1"/>
    <row r="2" spans="2:15" s="2" customFormat="1" ht="44.25" customHeight="1">
      <c r="B2" s="104" t="s">
        <v>216</v>
      </c>
      <c r="C2" s="105"/>
      <c r="D2" s="105"/>
      <c r="E2" s="105"/>
      <c r="F2" s="105"/>
      <c r="G2" s="105"/>
      <c r="H2" s="105"/>
      <c r="I2" s="105"/>
      <c r="J2" s="105"/>
      <c r="K2" s="105"/>
      <c r="L2" s="105"/>
      <c r="M2" s="106"/>
      <c r="N2" s="3"/>
      <c r="O2" s="3"/>
    </row>
    <row r="3" spans="2:15" ht="27" customHeight="1">
      <c r="B3" s="103" t="s">
        <v>22</v>
      </c>
      <c r="C3" s="101" t="s">
        <v>21</v>
      </c>
      <c r="D3" s="101" t="s">
        <v>192</v>
      </c>
      <c r="E3" s="101" t="s">
        <v>187</v>
      </c>
      <c r="F3" s="101" t="s">
        <v>188</v>
      </c>
      <c r="G3" s="101" t="s">
        <v>189</v>
      </c>
      <c r="H3" s="101" t="s">
        <v>167</v>
      </c>
      <c r="I3" s="101"/>
      <c r="J3" s="101"/>
      <c r="K3" s="101"/>
      <c r="L3" s="101" t="s">
        <v>190</v>
      </c>
      <c r="M3" s="110" t="s">
        <v>191</v>
      </c>
    </row>
    <row r="4" spans="2:15" ht="93" customHeight="1">
      <c r="B4" s="116"/>
      <c r="C4" s="117"/>
      <c r="D4" s="117"/>
      <c r="E4" s="117"/>
      <c r="F4" s="117"/>
      <c r="G4" s="101"/>
      <c r="H4" s="36" t="s">
        <v>142</v>
      </c>
      <c r="I4" s="36" t="s">
        <v>143</v>
      </c>
      <c r="J4" s="36" t="s">
        <v>7</v>
      </c>
      <c r="K4" s="36" t="s">
        <v>8</v>
      </c>
      <c r="L4" s="117"/>
      <c r="M4" s="118"/>
    </row>
    <row r="5" spans="2:15" ht="15.75">
      <c r="B5" s="41">
        <f>k_total_tec_0724!B6</f>
        <v>1</v>
      </c>
      <c r="C5" s="42" t="str">
        <f>k_total_tec_0724!C6</f>
        <v>METROPOLITAN LIFE</v>
      </c>
      <c r="D5" s="43">
        <v>1134268</v>
      </c>
      <c r="E5" s="60">
        <v>35</v>
      </c>
      <c r="F5" s="43">
        <v>45</v>
      </c>
      <c r="G5" s="43">
        <v>3</v>
      </c>
      <c r="H5" s="43">
        <v>490</v>
      </c>
      <c r="I5" s="43">
        <v>0</v>
      </c>
      <c r="J5" s="43">
        <v>0</v>
      </c>
      <c r="K5" s="43">
        <v>1</v>
      </c>
      <c r="L5" s="43">
        <v>1617</v>
      </c>
      <c r="M5" s="44">
        <f>D5-E5+F5+G5-H5+I5+L5+J5+K5</f>
        <v>1135409</v>
      </c>
      <c r="N5" s="69"/>
      <c r="O5" s="4"/>
    </row>
    <row r="6" spans="2:15" ht="15.75">
      <c r="B6" s="45">
        <f>k_total_tec_0724!B7</f>
        <v>2</v>
      </c>
      <c r="C6" s="42" t="str">
        <f>k_total_tec_0724!C7</f>
        <v>AZT VIITORUL TAU</v>
      </c>
      <c r="D6" s="43">
        <v>1686593</v>
      </c>
      <c r="E6" s="60">
        <v>38</v>
      </c>
      <c r="F6" s="43">
        <v>10</v>
      </c>
      <c r="G6" s="43">
        <v>8</v>
      </c>
      <c r="H6" s="43">
        <v>923</v>
      </c>
      <c r="I6" s="43">
        <v>0</v>
      </c>
      <c r="J6" s="43">
        <v>0</v>
      </c>
      <c r="K6" s="43">
        <v>0</v>
      </c>
      <c r="L6" s="43">
        <v>1617</v>
      </c>
      <c r="M6" s="44">
        <f t="shared" ref="M6:M11" si="0">D6-E6+F6+G6-H6+I6+L6+J6+K6</f>
        <v>1687267</v>
      </c>
      <c r="N6" s="69"/>
      <c r="O6" s="4"/>
    </row>
    <row r="7" spans="2:15" ht="15.75">
      <c r="B7" s="45">
        <f>k_total_tec_0724!B8</f>
        <v>3</v>
      </c>
      <c r="C7" s="46" t="str">
        <f>k_total_tec_0724!C8</f>
        <v>BCR</v>
      </c>
      <c r="D7" s="43">
        <v>785487</v>
      </c>
      <c r="E7" s="60">
        <v>20</v>
      </c>
      <c r="F7" s="43">
        <v>59</v>
      </c>
      <c r="G7" s="43">
        <v>40</v>
      </c>
      <c r="H7" s="43">
        <v>234</v>
      </c>
      <c r="I7" s="43">
        <v>0</v>
      </c>
      <c r="J7" s="43">
        <v>0</v>
      </c>
      <c r="K7" s="43">
        <v>1</v>
      </c>
      <c r="L7" s="43">
        <v>1617</v>
      </c>
      <c r="M7" s="44">
        <f t="shared" si="0"/>
        <v>786950</v>
      </c>
      <c r="N7" s="69"/>
      <c r="O7" s="4"/>
    </row>
    <row r="8" spans="2:15" ht="15.75">
      <c r="B8" s="45">
        <f>k_total_tec_0724!B9</f>
        <v>4</v>
      </c>
      <c r="C8" s="46" t="str">
        <f>k_total_tec_0724!C9</f>
        <v>BRD</v>
      </c>
      <c r="D8" s="43">
        <v>574953</v>
      </c>
      <c r="E8" s="60">
        <v>67</v>
      </c>
      <c r="F8" s="43">
        <v>0</v>
      </c>
      <c r="G8" s="43">
        <v>0</v>
      </c>
      <c r="H8" s="43">
        <v>141</v>
      </c>
      <c r="I8" s="43">
        <v>0</v>
      </c>
      <c r="J8" s="43">
        <v>0</v>
      </c>
      <c r="K8" s="43">
        <v>0</v>
      </c>
      <c r="L8" s="43">
        <v>1631</v>
      </c>
      <c r="M8" s="44">
        <f t="shared" si="0"/>
        <v>576376</v>
      </c>
      <c r="N8" s="69"/>
      <c r="O8" s="4"/>
    </row>
    <row r="9" spans="2:15" ht="15.75">
      <c r="B9" s="45">
        <f>k_total_tec_0724!B10</f>
        <v>5</v>
      </c>
      <c r="C9" s="46" t="str">
        <f>k_total_tec_0724!C10</f>
        <v>VITAL</v>
      </c>
      <c r="D9" s="43">
        <v>1044047</v>
      </c>
      <c r="E9" s="60">
        <v>61</v>
      </c>
      <c r="F9" s="43">
        <v>1</v>
      </c>
      <c r="G9" s="43">
        <v>9</v>
      </c>
      <c r="H9" s="43">
        <v>406</v>
      </c>
      <c r="I9" s="43">
        <v>0</v>
      </c>
      <c r="J9" s="43">
        <v>1</v>
      </c>
      <c r="K9" s="43">
        <v>0</v>
      </c>
      <c r="L9" s="43">
        <v>1617</v>
      </c>
      <c r="M9" s="44">
        <f t="shared" si="0"/>
        <v>1045208</v>
      </c>
      <c r="N9" s="69"/>
      <c r="O9" s="4"/>
    </row>
    <row r="10" spans="2:15" ht="15.75">
      <c r="B10" s="45">
        <f>k_total_tec_0724!B11</f>
        <v>6</v>
      </c>
      <c r="C10" s="46" t="str">
        <f>k_total_tec_0724!C11</f>
        <v>ARIPI</v>
      </c>
      <c r="D10" s="43">
        <v>882434</v>
      </c>
      <c r="E10" s="60">
        <v>16</v>
      </c>
      <c r="F10" s="43">
        <v>5</v>
      </c>
      <c r="G10" s="43">
        <v>2</v>
      </c>
      <c r="H10" s="43">
        <v>317</v>
      </c>
      <c r="I10" s="43">
        <v>0</v>
      </c>
      <c r="J10" s="43">
        <v>0</v>
      </c>
      <c r="K10" s="43">
        <v>1</v>
      </c>
      <c r="L10" s="43">
        <v>1617</v>
      </c>
      <c r="M10" s="44">
        <f t="shared" si="0"/>
        <v>883726</v>
      </c>
      <c r="N10" s="69"/>
      <c r="O10" s="4"/>
    </row>
    <row r="11" spans="2:15" ht="15.75">
      <c r="B11" s="45">
        <f>k_total_tec_0724!B12</f>
        <v>7</v>
      </c>
      <c r="C11" s="46" t="str">
        <f>k_total_tec_0724!C12</f>
        <v>NN</v>
      </c>
      <c r="D11" s="43">
        <v>2107340</v>
      </c>
      <c r="E11" s="60">
        <v>15</v>
      </c>
      <c r="F11" s="43">
        <v>132</v>
      </c>
      <c r="G11" s="43">
        <v>46</v>
      </c>
      <c r="H11" s="43">
        <v>1233</v>
      </c>
      <c r="I11" s="43">
        <v>0</v>
      </c>
      <c r="J11" s="43">
        <v>0</v>
      </c>
      <c r="K11" s="43">
        <v>1</v>
      </c>
      <c r="L11" s="43">
        <v>1617</v>
      </c>
      <c r="M11" s="44">
        <f t="shared" si="0"/>
        <v>2107888</v>
      </c>
      <c r="N11" s="70"/>
      <c r="O11" s="4"/>
    </row>
    <row r="12" spans="2:15" ht="15.75" thickBot="1">
      <c r="B12" s="112" t="s">
        <v>20</v>
      </c>
      <c r="C12" s="113"/>
      <c r="D12" s="39">
        <f t="shared" ref="D12:M12" si="1">SUM(D5:D11)</f>
        <v>8215122</v>
      </c>
      <c r="E12" s="39">
        <f t="shared" si="1"/>
        <v>252</v>
      </c>
      <c r="F12" s="39">
        <f t="shared" si="1"/>
        <v>252</v>
      </c>
      <c r="G12" s="39">
        <f t="shared" si="1"/>
        <v>108</v>
      </c>
      <c r="H12" s="39">
        <f t="shared" si="1"/>
        <v>3744</v>
      </c>
      <c r="I12" s="39">
        <f t="shared" si="1"/>
        <v>0</v>
      </c>
      <c r="J12" s="39">
        <f t="shared" si="1"/>
        <v>1</v>
      </c>
      <c r="K12" s="39">
        <f t="shared" si="1"/>
        <v>4</v>
      </c>
      <c r="L12" s="39">
        <f t="shared" si="1"/>
        <v>11333</v>
      </c>
      <c r="M12" s="40">
        <f t="shared" si="1"/>
        <v>8222824</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2:M2"/>
    <mergeCell ref="E3:E4"/>
    <mergeCell ref="F3:F4"/>
    <mergeCell ref="B3:B4"/>
    <mergeCell ref="B12:C12"/>
    <mergeCell ref="L3:L4"/>
    <mergeCell ref="C3:C4"/>
    <mergeCell ref="M3:M4"/>
    <mergeCell ref="D3:D4"/>
    <mergeCell ref="G3:G4"/>
    <mergeCell ref="H3:K3"/>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H3"/>
  <sheetViews>
    <sheetView workbookViewId="0">
      <selection activeCell="J38" sqref="J38"/>
    </sheetView>
  </sheetViews>
  <sheetFormatPr defaultRowHeight="12.75"/>
  <cols>
    <col min="2" max="8" width="16.140625" customWidth="1"/>
  </cols>
  <sheetData>
    <row r="1" spans="2:8" ht="13.5" thickBot="1"/>
    <row r="2" spans="2:8">
      <c r="B2" s="71" t="s">
        <v>1</v>
      </c>
      <c r="C2" s="55" t="s">
        <v>12</v>
      </c>
      <c r="D2" s="55" t="s">
        <v>14</v>
      </c>
      <c r="E2" s="55" t="s">
        <v>168</v>
      </c>
      <c r="F2" s="55" t="s">
        <v>173</v>
      </c>
      <c r="G2" s="55" t="s">
        <v>177</v>
      </c>
      <c r="H2" s="56" t="s">
        <v>181</v>
      </c>
    </row>
    <row r="3" spans="2:8" ht="15.75" thickBot="1">
      <c r="B3" s="72">
        <v>8179259</v>
      </c>
      <c r="C3" s="73">
        <v>8188758</v>
      </c>
      <c r="D3" s="73">
        <v>8193955</v>
      </c>
      <c r="E3" s="73">
        <v>8201882</v>
      </c>
      <c r="F3" s="73">
        <v>8208734</v>
      </c>
      <c r="G3" s="73">
        <v>8215122</v>
      </c>
      <c r="H3" s="74">
        <v>8222824</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H6"/>
  <sheetViews>
    <sheetView workbookViewId="0">
      <selection activeCell="I41" sqref="I41"/>
    </sheetView>
  </sheetViews>
  <sheetFormatPr defaultRowHeight="12.75"/>
  <cols>
    <col min="2" max="8" width="16.7109375" customWidth="1"/>
  </cols>
  <sheetData>
    <row r="1" spans="2:8" ht="13.5" thickBot="1"/>
    <row r="2" spans="2:8">
      <c r="B2" s="71" t="s">
        <v>1</v>
      </c>
      <c r="C2" s="55" t="s">
        <v>12</v>
      </c>
      <c r="D2" s="55" t="s">
        <v>14</v>
      </c>
      <c r="E2" s="55" t="s">
        <v>168</v>
      </c>
      <c r="F2" s="55" t="s">
        <v>173</v>
      </c>
      <c r="G2" s="55" t="s">
        <v>177</v>
      </c>
      <c r="H2" s="56" t="s">
        <v>181</v>
      </c>
    </row>
    <row r="3" spans="2:8" ht="15.75" thickBot="1">
      <c r="B3" s="72">
        <v>4196756</v>
      </c>
      <c r="C3" s="73">
        <v>4209880</v>
      </c>
      <c r="D3" s="73">
        <v>4218658</v>
      </c>
      <c r="E3" s="73">
        <v>4230081</v>
      </c>
      <c r="F3" s="73">
        <v>4240051</v>
      </c>
      <c r="G3" s="73">
        <v>4250445</v>
      </c>
      <c r="H3" s="74">
        <v>4261778</v>
      </c>
    </row>
    <row r="6" spans="2:8">
      <c r="B6" s="4"/>
      <c r="C6" s="4"/>
      <c r="D6" s="4"/>
      <c r="E6" s="4"/>
      <c r="F6" s="4"/>
      <c r="G6" s="4"/>
      <c r="H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k_total_tec_0724</vt:lpstr>
      <vt:lpstr>regularizati_0724</vt:lpstr>
      <vt:lpstr>evolutie_rp_0724</vt:lpstr>
      <vt:lpstr>sume_euro_0724</vt:lpstr>
      <vt:lpstr>sume_euro_0724_graf</vt:lpstr>
      <vt:lpstr>evolutie_contrib_0724</vt:lpstr>
      <vt:lpstr>part_fonduri_0724</vt:lpstr>
      <vt:lpstr>evolutie_rp_0724_graf</vt:lpstr>
      <vt:lpstr>evolutie_aleatorii_0724_graf</vt:lpstr>
      <vt:lpstr>participanti_judete_0724</vt:lpstr>
      <vt:lpstr>participanti_jud_dom_0724</vt:lpstr>
      <vt:lpstr>conturi_goale_0724</vt:lpstr>
      <vt:lpstr>rp_sexe_0724</vt:lpstr>
      <vt:lpstr>Sheet2</vt:lpstr>
      <vt:lpstr>rp_varste_sexe_0724</vt:lpstr>
      <vt:lpstr>Sheet1</vt:lpstr>
      <vt:lpstr>evolutie_contrib_0724!Print_Area</vt:lpstr>
      <vt:lpstr>evolutie_rp_0724!Print_Area</vt:lpstr>
      <vt:lpstr>k_total_tec_0724!Print_Area</vt:lpstr>
      <vt:lpstr>part_fonduri_0724!Print_Area</vt:lpstr>
      <vt:lpstr>participanti_judete_0724!Print_Area</vt:lpstr>
      <vt:lpstr>rp_sexe_0724!Print_Area</vt:lpstr>
      <vt:lpstr>rp_varste_sexe_0724!Print_Area</vt:lpstr>
      <vt:lpstr>sume_euro_0724!Print_Area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2024-09-30T10:20:15Z</cp:lastPrinted>
  <dcterms:created xsi:type="dcterms:W3CDTF">2008-08-08T07:39:32Z</dcterms:created>
  <dcterms:modified xsi:type="dcterms:W3CDTF">2024-09-30T10:21:37Z</dcterms:modified>
</cp:coreProperties>
</file>