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0" yWindow="-15" windowWidth="14445" windowHeight="12030" tabRatio="860"/>
  </bookViews>
  <sheets>
    <sheet name="k_total_tec_0624" sheetId="23" r:id="rId1"/>
    <sheet name="regularizati_0624" sheetId="31" r:id="rId2"/>
    <sheet name="evolutie_rp_0624" sheetId="1" r:id="rId3"/>
    <sheet name="sume_euro_0624" sheetId="15" r:id="rId4"/>
    <sheet name="sume_euro_0624_graf" sheetId="16" r:id="rId5"/>
    <sheet name="evolutie_contrib_0624" sheetId="25" r:id="rId6"/>
    <sheet name="part_fonduri_0624" sheetId="24" r:id="rId7"/>
    <sheet name="evolutie_rp_0624_graf" sheetId="13" r:id="rId8"/>
    <sheet name="evolutie_aleatorii_0624_graf" sheetId="14" r:id="rId9"/>
    <sheet name="participanti_judete_0624" sheetId="17" r:id="rId10"/>
    <sheet name="participanti_jud_dom_0624" sheetId="32" r:id="rId11"/>
    <sheet name="conturi_goale_0624" sheetId="30" r:id="rId12"/>
    <sheet name="rp_sexe_0624" sheetId="26" r:id="rId13"/>
    <sheet name="Sheet2" sheetId="34" r:id="rId14"/>
    <sheet name="rp_varste_sexe_0624" sheetId="28" r:id="rId15"/>
    <sheet name="Sheet1" sheetId="33" r:id="rId16"/>
  </sheets>
  <externalReferences>
    <externalReference r:id="rId17"/>
  </externalReferences>
  <definedNames>
    <definedName name="_xlnm.Print_Area" localSheetId="5">evolutie_contrib_0624!$B$2:$C$13</definedName>
    <definedName name="_xlnm.Print_Area" localSheetId="2">evolutie_rp_0624!$B$2:$C$12</definedName>
    <definedName name="_xlnm.Print_Area" localSheetId="0">k_total_tec_0624!$B$2:$K$16</definedName>
    <definedName name="_xlnm.Print_Area" localSheetId="6">part_fonduri_0624!$B$2:$M$12</definedName>
    <definedName name="_xlnm.Print_Area" localSheetId="10">participanti_jud_dom_0624!#REF!</definedName>
    <definedName name="_xlnm.Print_Area" localSheetId="9">participanti_judete_0624!$B$2:$E$48</definedName>
    <definedName name="_xlnm.Print_Area" localSheetId="12">rp_sexe_0624!$B$2:$F$12</definedName>
    <definedName name="_xlnm.Print_Area" localSheetId="14">rp_varste_sexe_0624!$B$2:$P$14</definedName>
    <definedName name="_xlnm.Print_Area" localSheetId="3">sume_euro_0624!$B$2:$J$13</definedName>
  </definedNames>
  <calcPr calcId="125725"/>
</workbook>
</file>

<file path=xl/calcChain.xml><?xml version="1.0" encoding="utf-8"?>
<calcChain xmlns="http://schemas.openxmlformats.org/spreadsheetml/2006/main">
  <c r="D48" i="17"/>
  <c r="E17" s="1"/>
  <c r="I12" i="25"/>
  <c r="I11"/>
  <c r="I10"/>
  <c r="I9"/>
  <c r="I8"/>
  <c r="I7"/>
  <c r="I6"/>
  <c r="J7" i="15"/>
  <c r="J8"/>
  <c r="J9"/>
  <c r="J10"/>
  <c r="J11"/>
  <c r="J12"/>
  <c r="J6"/>
  <c r="J13" s="1"/>
  <c r="I13"/>
  <c r="I12" i="1"/>
  <c r="H12" i="25"/>
  <c r="H11"/>
  <c r="H10"/>
  <c r="H9"/>
  <c r="H8"/>
  <c r="H7"/>
  <c r="H6"/>
  <c r="H13" i="15"/>
  <c r="H13" i="25" s="1"/>
  <c r="H12" i="1"/>
  <c r="G7" i="25"/>
  <c r="G8"/>
  <c r="G9"/>
  <c r="G10"/>
  <c r="G11"/>
  <c r="G12"/>
  <c r="G6"/>
  <c r="F13" i="15"/>
  <c r="G12" i="1"/>
  <c r="F12"/>
  <c r="F13" i="25"/>
  <c r="F12"/>
  <c r="F11"/>
  <c r="F10"/>
  <c r="F9"/>
  <c r="F8"/>
  <c r="F7"/>
  <c r="F6"/>
  <c r="G13" i="15"/>
  <c r="G13" i="25" s="1"/>
  <c r="D7" i="26"/>
  <c r="E12" i="1"/>
  <c r="E13" i="15"/>
  <c r="E13" i="25" s="1"/>
  <c r="E12"/>
  <c r="E11"/>
  <c r="E10"/>
  <c r="E9"/>
  <c r="E8"/>
  <c r="E7"/>
  <c r="E6"/>
  <c r="D13" i="15"/>
  <c r="D12" i="25"/>
  <c r="D11"/>
  <c r="D10"/>
  <c r="D9"/>
  <c r="D8"/>
  <c r="D7"/>
  <c r="D6"/>
  <c r="D12" i="1"/>
  <c r="F7" i="31"/>
  <c r="F8"/>
  <c r="F9"/>
  <c r="F10"/>
  <c r="F11"/>
  <c r="F12"/>
  <c r="F6"/>
  <c r="G13"/>
  <c r="H6" s="1"/>
  <c r="I8"/>
  <c r="E7" i="28"/>
  <c r="E14" s="1"/>
  <c r="F7"/>
  <c r="F14" s="1"/>
  <c r="G7"/>
  <c r="H7"/>
  <c r="E8"/>
  <c r="F8"/>
  <c r="D8" s="1"/>
  <c r="G8"/>
  <c r="H8"/>
  <c r="E9"/>
  <c r="F9"/>
  <c r="G9"/>
  <c r="H9"/>
  <c r="D9" s="1"/>
  <c r="E10"/>
  <c r="D10" s="1"/>
  <c r="F10"/>
  <c r="G10"/>
  <c r="H10"/>
  <c r="E11"/>
  <c r="D11" s="1"/>
  <c r="F11"/>
  <c r="G11"/>
  <c r="H11"/>
  <c r="G12"/>
  <c r="D12" s="1"/>
  <c r="G13"/>
  <c r="E12"/>
  <c r="F12"/>
  <c r="H12"/>
  <c r="E13"/>
  <c r="F13"/>
  <c r="D13" s="1"/>
  <c r="H13"/>
  <c r="M5" i="24"/>
  <c r="M6"/>
  <c r="M7"/>
  <c r="M8"/>
  <c r="M9"/>
  <c r="M10"/>
  <c r="M11"/>
  <c r="D53" i="32"/>
  <c r="J12" i="24"/>
  <c r="L12"/>
  <c r="K12"/>
  <c r="F13" i="23"/>
  <c r="K14" i="28"/>
  <c r="O14"/>
  <c r="K7" i="23"/>
  <c r="K8"/>
  <c r="K9"/>
  <c r="K10"/>
  <c r="K11"/>
  <c r="K13" s="1"/>
  <c r="K12"/>
  <c r="K6"/>
  <c r="I6"/>
  <c r="I7"/>
  <c r="I8"/>
  <c r="I9"/>
  <c r="I10"/>
  <c r="I13" s="1"/>
  <c r="I11"/>
  <c r="I12"/>
  <c r="D12" i="24"/>
  <c r="E13" i="23"/>
  <c r="D13"/>
  <c r="D11" i="26"/>
  <c r="D10"/>
  <c r="D9"/>
  <c r="D8"/>
  <c r="D6"/>
  <c r="D5"/>
  <c r="D12" s="1"/>
  <c r="E12"/>
  <c r="F12"/>
  <c r="K13" i="31"/>
  <c r="J13"/>
  <c r="D13"/>
  <c r="E13"/>
  <c r="I12"/>
  <c r="C11"/>
  <c r="C10"/>
  <c r="C9"/>
  <c r="C8"/>
  <c r="I7"/>
  <c r="C7"/>
  <c r="I6"/>
  <c r="B6"/>
  <c r="J13" i="23"/>
  <c r="G13"/>
  <c r="H13"/>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4" i="28"/>
  <c r="J14"/>
  <c r="L14"/>
  <c r="M14"/>
  <c r="N14"/>
  <c r="P14"/>
  <c r="E16" i="17"/>
  <c r="E43"/>
  <c r="E29"/>
  <c r="E42"/>
  <c r="E25"/>
  <c r="E8"/>
  <c r="E20"/>
  <c r="E37"/>
  <c r="E19"/>
  <c r="E11"/>
  <c r="E7"/>
  <c r="E28"/>
  <c r="E9"/>
  <c r="E38"/>
  <c r="E15"/>
  <c r="E39"/>
  <c r="E44"/>
  <c r="E48"/>
  <c r="E5"/>
  <c r="E21"/>
  <c r="E33"/>
  <c r="E14"/>
  <c r="E36"/>
  <c r="E30"/>
  <c r="E6"/>
  <c r="E35"/>
  <c r="E27"/>
  <c r="E41"/>
  <c r="E24"/>
  <c r="E23"/>
  <c r="E10"/>
  <c r="E47"/>
  <c r="E46"/>
  <c r="E26"/>
  <c r="E34"/>
  <c r="E31"/>
  <c r="F13" i="31"/>
  <c r="H10"/>
  <c r="H8"/>
  <c r="H13"/>
  <c r="I13"/>
  <c r="H7"/>
  <c r="H9"/>
  <c r="B6" i="26"/>
  <c r="B6" i="24"/>
  <c r="B7" i="25"/>
  <c r="B6" i="1"/>
  <c r="B7" i="15"/>
  <c r="B8" i="28"/>
  <c r="B9"/>
  <c r="B7" i="26"/>
  <c r="B7" i="1"/>
  <c r="B7" i="24"/>
  <c r="B8" i="25"/>
  <c r="B8" i="15"/>
  <c r="B8" i="1"/>
  <c r="B9" i="25"/>
  <c r="B8" i="26"/>
  <c r="B10" i="28"/>
  <c r="B8" i="24"/>
  <c r="B9" i="15"/>
  <c r="B11" i="28"/>
  <c r="B10" i="25"/>
  <c r="B9" i="26"/>
  <c r="B10" i="15"/>
  <c r="B9" i="24"/>
  <c r="B9" i="1"/>
  <c r="B11" i="15"/>
  <c r="B10" i="1"/>
  <c r="B10" i="26"/>
  <c r="B12" i="28"/>
  <c r="B10" i="24"/>
  <c r="B11" i="25"/>
  <c r="B12"/>
  <c r="B11" i="1"/>
  <c r="B12" i="15"/>
  <c r="B11" i="24"/>
  <c r="B11" i="26"/>
  <c r="B13" i="28"/>
  <c r="G14"/>
  <c r="M12" i="24"/>
  <c r="H14" i="28" l="1"/>
  <c r="D7"/>
  <c r="D14" s="1"/>
  <c r="E32" i="17"/>
  <c r="E12"/>
  <c r="E18"/>
  <c r="E13"/>
  <c r="E45"/>
  <c r="E40"/>
  <c r="E22"/>
  <c r="I13" i="25"/>
  <c r="D13"/>
  <c r="H12" i="31"/>
  <c r="H11"/>
</calcChain>
</file>

<file path=xl/sharedStrings.xml><?xml version="1.0" encoding="utf-8"?>
<sst xmlns="http://schemas.openxmlformats.org/spreadsheetml/2006/main" count="382" uniqueCount="216">
  <si>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</si>
  <si>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</si>
  <si>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</si>
  <si>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</si>
  <si>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</si>
  <si>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</si>
  <si>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</si>
  <si>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</si>
  <si>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</si>
  <si>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</si>
  <si>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</si>
  <si>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</si>
  <si>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</si>
  <si>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</si>
  <si>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</si>
  <si>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</si>
  <si>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t>
  </si>
  <si>
    <t xml:space="preserve">1Euro 4,9763 BNR 18/04/2024)              </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</si>
  <si>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</si>
  <si>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</si>
  <si>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</si>
  <si>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</si>
  <si>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</si>
  <si>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</si>
  <si>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</si>
  <si>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</si>
  <si>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</si>
  <si>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</si>
  <si>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</si>
  <si>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</si>
  <si>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</si>
  <si>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</si>
  <si>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</si>
  <si>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</si>
  <si>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</si>
  <si>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</si>
  <si>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</si>
  <si>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</si>
  <si>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</si>
  <si>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</si>
  <si>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</si>
  <si>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</si>
  <si>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</si>
  <si>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</si>
  <si>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</si>
  <si>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</si>
  <si>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</si>
  <si>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</si>
  <si>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</si>
  <si>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</si>
  <si>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</si>
  <si>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</si>
  <si>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</si>
  <si>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</si>
  <si>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</si>
  <si>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</si>
  <si>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</si>
  <si>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</si>
  <si>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</si>
  <si>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</si>
  <si>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</si>
  <si>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</si>
  <si>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</si>
  <si>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</si>
  <si>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</si>
  <si>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</si>
  <si>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</si>
  <si>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</si>
  <si>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</si>
  <si>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</si>
  <si>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</si>
  <si>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</si>
  <si>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</si>
  <si>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</si>
  <si>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</si>
  <si>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</si>
  <si>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</si>
  <si>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</si>
  <si>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</si>
  <si>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</si>
  <si>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</si>
  <si>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</si>
  <si>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</si>
  <si>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</si>
  <si>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</si>
  <si>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</si>
  <si>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</si>
  <si>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</si>
  <si>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</si>
  <si>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</si>
  <si>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</si>
  <si>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</si>
  <si>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</si>
  <si>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</si>
  <si>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</si>
  <si>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</si>
  <si>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</si>
  <si>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</si>
  <si>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</si>
  <si>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</si>
  <si>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</si>
  <si>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</si>
  <si>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</si>
  <si>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</si>
  <si>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</si>
  <si>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</si>
  <si>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</si>
  <si>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</si>
  <si>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</si>
  <si>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</si>
  <si>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</si>
  <si>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</si>
  <si>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</si>
  <si>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</si>
  <si>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</si>
  <si>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</si>
  <si>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</si>
  <si>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</si>
  <si>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</si>
  <si>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</si>
  <si>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</si>
  <si>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</si>
  <si>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</si>
  <si>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</si>
  <si>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</si>
  <si>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</si>
  <si>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</si>
  <si>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</si>
  <si>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</si>
  <si>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</si>
  <si>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</si>
  <si>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</si>
  <si>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</si>
  <si>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</si>
  <si>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</si>
  <si>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</si>
  <si>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</si>
  <si>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</si>
  <si>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</si>
  <si>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</si>
  <si>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</si>
  <si>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</si>
  <si>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</si>
  <si>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</si>
  <si>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</si>
  <si>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</si>
  <si>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</si>
  <si>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</si>
  <si>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</si>
  <si>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</si>
  <si>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</si>
  <si>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</si>
  <si>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</si>
  <si>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</si>
  <si>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</si>
  <si>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</si>
  <si>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</si>
  <si>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</si>
  <si>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</si>
  <si>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</si>
  <si>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</si>
  <si>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</si>
  <si>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</si>
  <si>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</si>
  <si>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</si>
  <si>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</si>
  <si>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</si>
  <si>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</si>
  <si>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APRILIE 2024</t>
  </si>
  <si>
    <t xml:space="preserve">1Euro 4,9751 BNR 17/05/2024)              </t>
  </si>
  <si>
    <t>aprilie 2024</t>
  </si>
  <si>
    <t xml:space="preserve">1Euro 4,9766 BNR 18/06/2024)              </t>
  </si>
  <si>
    <t>Aprilie 2024</t>
  </si>
  <si>
    <t>MAI 2024</t>
  </si>
  <si>
    <t>Mai 2024</t>
  </si>
  <si>
    <t>mai 2024</t>
  </si>
  <si>
    <t xml:space="preserve">1Euro 4,9692 BNR 18/07/2024)              </t>
  </si>
  <si>
    <t>IUNIE 2024</t>
  </si>
  <si>
    <t>Iunie 2024</t>
  </si>
  <si>
    <t>Numar participanti in Registrul Participantilor la luna de referinta  MAI 2024</t>
  </si>
  <si>
    <t>Transferuri validate catre alte fonduri la luna de referinta IUNIE 2024</t>
  </si>
  <si>
    <t>Transferuri validate de la alte fonduri la luna de referinta IUNIE 2024</t>
  </si>
  <si>
    <t>Acte aderare validate pentru luna de referinta IUNIE 2024</t>
  </si>
  <si>
    <t>Asigurati repartizati aleatoriu la luna de referinta IUNIE 2024</t>
  </si>
  <si>
    <t>Numar participanti in Registrul participantilor dupa repartizarea aleatorie la luna de referinta   IUNIE 2024</t>
  </si>
  <si>
    <t>Numar de participanti pentru care se fac viramente in luna de referinta IUNIE 2024</t>
  </si>
  <si>
    <t>iunie 2024</t>
  </si>
  <si>
    <t>(BNR 19/08/2024)</t>
  </si>
  <si>
    <t xml:space="preserve">1Euro 4,9773 BNR 19/08/2024)              </t>
  </si>
  <si>
    <t>Situatie centralizatoare
privind numarul participantilor si contributiile virate la fondurile de pensii administrate privat
aferente lunii de referinta IUNIE 2024</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</si>
  <si>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</si>
  <si>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</si>
  <si>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</si>
  <si>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</si>
  <si>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</si>
  <si>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Situatie centralizatoare               
privind evolutia numarului de participanti din Registrul participantilor 
pana la luna de referinta 
IUNIE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</si>
  <si>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</si>
  <si>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</si>
  <si>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</si>
  <si>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</si>
  <si>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</si>
  <si>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</si>
  <si>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Situatie centralizatoare               
privind evolutia contributiei medii in Euro la pilonul II a participantilor pana la luna de referinta 
IUNIE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</si>
  <si>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</si>
  <si>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</si>
  <si>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</si>
  <si>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</si>
  <si>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</si>
  <si>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</si>
  <si>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Situatie centralizatoare               
privind evolutia contributiei medii in Euro la pilonul II a participantilor pana la luna de referinta
 IUNIE 2024</t>
  </si>
  <si>
    <t>Situatie centralizatoare           
privind repartizarea participantilor dupa judetul 
angajatorului la luna de referinta 
IUNIE 2024</t>
  </si>
  <si>
    <t>Situatie centralizatoare privind repartizarea participantilor
 dupa judetul de domiciliu pentru care se fac viramente 
la luna de referinta 
IUNIE 2024</t>
  </si>
  <si>
    <t>Situatie centralizatoare privind numarul de participanti  
care nu figurează cu declaraţii depuse 
in sistemul public de pensii</t>
  </si>
  <si>
    <t>Situatie centralizatoare    
privind repartizarea pe sexe a participantilor    
aferente lunii de referinta IUNIE 2024</t>
  </si>
  <si>
    <t>Situatie centralizatoare              
privind repartizarea pe sexe si varste a participantilor              
aferente lunii de referinta 
IUNIE 2024</t>
  </si>
  <si>
    <t>Situatie centralizatoare                
privind valoarea in Euro a viramentelor catre fondurile de pensii administrate privat 
aferente lunilor de referinta 
IANUARIE 2024 - IUNIE 2024</t>
  </si>
</sst>
</file>

<file path=xl/styles.xml><?xml version="1.0" encoding="utf-8"?>
<styleSheet xmlns="http://schemas.openxmlformats.org/spreadsheetml/2006/main">
  <numFmts count="1">
    <numFmt numFmtId="164" formatCode="#,##0.0000"/>
  </numFmts>
  <fonts count="24">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0"/>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6">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9" fillId="21" borderId="4" xfId="0" applyFont="1" applyFill="1" applyBorder="1" applyAlignment="1">
      <alignment horizontal="center" vertical="center" wrapText="1"/>
    </xf>
    <xf numFmtId="0" fontId="13" fillId="20" borderId="3" xfId="0" applyFont="1" applyFill="1" applyBorder="1" applyAlignment="1">
      <alignment horizontal="center" vertical="center" wrapText="1"/>
    </xf>
    <xf numFmtId="3" fontId="3" fillId="0" borderId="0" xfId="26" applyNumberFormat="1" applyFont="1"/>
    <xf numFmtId="0" fontId="0" fillId="22" borderId="0" xfId="0" applyFill="1"/>
    <xf numFmtId="3" fontId="13" fillId="20"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4" fillId="24" borderId="5" xfId="0" applyFont="1" applyFill="1" applyBorder="1" applyAlignment="1">
      <alignment horizontal="centerContinuous"/>
    </xf>
    <xf numFmtId="0" fontId="14" fillId="24" borderId="6" xfId="0" applyFont="1" applyFill="1" applyBorder="1" applyAlignment="1">
      <alignment horizontal="centerContinuous"/>
    </xf>
    <xf numFmtId="3" fontId="14" fillId="24" borderId="6" xfId="0" applyNumberFormat="1" applyFont="1" applyFill="1" applyBorder="1"/>
    <xf numFmtId="3" fontId="14" fillId="24" borderId="7"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3" xfId="0" applyFont="1" applyFill="1" applyBorder="1" applyAlignment="1">
      <alignment horizontal="center" vertical="center" wrapText="1"/>
    </xf>
    <xf numFmtId="10" fontId="14" fillId="24" borderId="6" xfId="0" applyNumberFormat="1" applyFont="1" applyFill="1" applyBorder="1"/>
    <xf numFmtId="10" fontId="14" fillId="25" borderId="2" xfId="0" applyNumberFormat="1" applyFont="1" applyFill="1" applyBorder="1"/>
    <xf numFmtId="3" fontId="14" fillId="24" borderId="6" xfId="0" applyNumberFormat="1" applyFont="1" applyFill="1" applyBorder="1" applyAlignment="1">
      <alignment horizontal="right"/>
    </xf>
    <xf numFmtId="3" fontId="14" fillId="24" borderId="7" xfId="0" applyNumberFormat="1" applyFont="1" applyFill="1" applyBorder="1" applyAlignment="1">
      <alignment horizontal="right"/>
    </xf>
    <xf numFmtId="0" fontId="21" fillId="24" borderId="2" xfId="0" applyFont="1" applyFill="1" applyBorder="1" applyAlignment="1">
      <alignment vertical="center" wrapText="1"/>
    </xf>
    <xf numFmtId="0" fontId="0" fillId="0" borderId="8" xfId="0" applyBorder="1"/>
    <xf numFmtId="0" fontId="0" fillId="0" borderId="5" xfId="0" applyBorder="1"/>
    <xf numFmtId="17" fontId="12" fillId="24" borderId="9" xfId="0" quotePrefix="1" applyNumberFormat="1" applyFont="1" applyFill="1" applyBorder="1" applyAlignment="1">
      <alignment horizontal="center" vertical="center" wrapText="1"/>
    </xf>
    <xf numFmtId="17" fontId="12" fillId="24" borderId="10" xfId="0" quotePrefix="1" applyNumberFormat="1" applyFont="1" applyFill="1" applyBorder="1" applyAlignment="1">
      <alignment horizontal="center" vertical="center" wrapText="1"/>
    </xf>
    <xf numFmtId="0" fontId="12" fillId="24" borderId="4" xfId="0" applyFont="1" applyFill="1" applyBorder="1"/>
    <xf numFmtId="0" fontId="21" fillId="24" borderId="6" xfId="0" applyFont="1" applyFill="1" applyBorder="1" applyAlignment="1">
      <alignment vertical="center" wrapText="1"/>
    </xf>
    <xf numFmtId="0" fontId="21" fillId="24" borderId="7" xfId="0" applyFont="1" applyFill="1" applyBorder="1" applyAlignment="1">
      <alignment vertical="center" wrapText="1"/>
    </xf>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6" xfId="0" applyNumberFormat="1" applyFont="1" applyFill="1" applyBorder="1" applyAlignment="1">
      <alignment horizontal="center"/>
    </xf>
    <xf numFmtId="2" fontId="14" fillId="24" borderId="7"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2" borderId="0" xfId="0" applyNumberFormat="1" applyFont="1" applyFill="1" applyBorder="1"/>
    <xf numFmtId="17" fontId="12" fillId="24" borderId="8" xfId="0" quotePrefix="1" applyNumberFormat="1" applyFont="1" applyFill="1" applyBorder="1" applyAlignment="1">
      <alignment horizontal="center" vertical="center" wrapText="1"/>
    </xf>
    <xf numFmtId="3" fontId="14" fillId="25" borderId="5" xfId="0" applyNumberFormat="1" applyFont="1" applyFill="1" applyBorder="1"/>
    <xf numFmtId="3" fontId="14" fillId="25" borderId="6" xfId="0" applyNumberFormat="1" applyFont="1" applyFill="1" applyBorder="1"/>
    <xf numFmtId="3" fontId="14" fillId="25" borderId="7" xfId="0" applyNumberFormat="1" applyFont="1" applyFill="1" applyBorder="1"/>
    <xf numFmtId="0" fontId="12" fillId="25" borderId="4" xfId="26" applyFont="1" applyFill="1" applyBorder="1"/>
    <xf numFmtId="0" fontId="12" fillId="25" borderId="2" xfId="26" applyFont="1" applyFill="1" applyBorder="1"/>
    <xf numFmtId="10" fontId="14" fillId="25" borderId="3" xfId="26"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4" fillId="24" borderId="5" xfId="26" applyFont="1" applyFill="1" applyBorder="1"/>
    <xf numFmtId="0" fontId="14" fillId="24" borderId="6" xfId="26" applyFont="1" applyFill="1" applyBorder="1"/>
    <xf numFmtId="10" fontId="14" fillId="24" borderId="7"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4" borderId="7" xfId="25" applyNumberFormat="1" applyFont="1" applyFill="1" applyBorder="1"/>
    <xf numFmtId="0" fontId="12" fillId="25" borderId="4" xfId="26" applyFont="1" applyFill="1" applyBorder="1" applyAlignment="1">
      <alignment horizontal="left"/>
    </xf>
    <xf numFmtId="0" fontId="12" fillId="25" borderId="2" xfId="26" applyFont="1" applyFill="1" applyBorder="1" applyAlignment="1">
      <alignment horizontal="left"/>
    </xf>
    <xf numFmtId="3" fontId="14" fillId="25" borderId="3" xfId="25" applyNumberFormat="1" applyFont="1" applyFill="1" applyBorder="1"/>
    <xf numFmtId="17" fontId="12" fillId="25" borderId="4" xfId="0" quotePrefix="1" applyNumberFormat="1" applyFont="1" applyFill="1" applyBorder="1"/>
    <xf numFmtId="3" fontId="12" fillId="25" borderId="3" xfId="0" applyNumberFormat="1" applyFont="1" applyFill="1" applyBorder="1"/>
    <xf numFmtId="17" fontId="12" fillId="25" borderId="5" xfId="0" quotePrefix="1" applyNumberFormat="1" applyFont="1" applyFill="1" applyBorder="1"/>
    <xf numFmtId="3" fontId="12" fillId="25" borderId="7" xfId="0" applyNumberFormat="1" applyFont="1" applyFill="1" applyBorder="1"/>
    <xf numFmtId="0" fontId="2" fillId="23" borderId="2" xfId="0" applyFont="1" applyFill="1" applyBorder="1" applyAlignment="1">
      <alignment horizontal="center" vertical="center" wrapText="1"/>
    </xf>
    <xf numFmtId="0" fontId="19" fillId="25" borderId="4" xfId="0" applyFont="1" applyFill="1" applyBorder="1" applyAlignment="1">
      <alignment horizontal="center"/>
    </xf>
    <xf numFmtId="0" fontId="19" fillId="25" borderId="4" xfId="0" quotePrefix="1" applyFont="1" applyFill="1" applyBorder="1" applyAlignment="1">
      <alignment horizontal="center"/>
    </xf>
    <xf numFmtId="0" fontId="2" fillId="23" borderId="4" xfId="0" applyFont="1" applyFill="1" applyBorder="1" applyAlignment="1">
      <alignment horizontal="center" vertical="center" wrapText="1"/>
    </xf>
    <xf numFmtId="3" fontId="12" fillId="24" borderId="2"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9" fillId="24" borderId="4" xfId="0" applyFont="1" applyFill="1" applyBorder="1" applyAlignment="1">
      <alignment horizontal="center" vertical="center" wrapText="1"/>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xf>
    <xf numFmtId="0" fontId="12" fillId="24" borderId="13" xfId="0" applyFont="1" applyFill="1" applyBorder="1" applyAlignment="1">
      <alignment horizontal="center" vertical="center"/>
    </xf>
    <xf numFmtId="0" fontId="19" fillId="24" borderId="2" xfId="0" applyFont="1" applyFill="1" applyBorder="1" applyAlignment="1">
      <alignment horizontal="center" vertical="center" wrapText="1"/>
    </xf>
    <xf numFmtId="0" fontId="10" fillId="0" borderId="0" xfId="0" applyFont="1" applyAlignment="1">
      <alignment horizontal="left" vertical="top" wrapText="1"/>
    </xf>
    <xf numFmtId="0" fontId="12" fillId="24" borderId="3" xfId="0" applyFont="1" applyFill="1" applyBorder="1" applyAlignment="1">
      <alignment horizontal="center" vertical="center" wrapText="1"/>
    </xf>
    <xf numFmtId="0" fontId="10" fillId="0" borderId="0" xfId="0" applyFont="1" applyAlignment="1">
      <alignment horizontal="left" vertical="top"/>
    </xf>
    <xf numFmtId="0" fontId="10" fillId="0" borderId="0" xfId="0" applyNumberFormat="1" applyFont="1" applyAlignment="1">
      <alignment horizontal="left" vertical="top" wrapText="1"/>
    </xf>
    <xf numFmtId="17" fontId="12" fillId="24" borderId="2" xfId="0" quotePrefix="1" applyNumberFormat="1" applyFont="1" applyFill="1" applyBorder="1" applyAlignment="1">
      <alignment horizontal="center" vertical="center" wrapText="1"/>
    </xf>
    <xf numFmtId="0" fontId="14" fillId="24" borderId="5" xfId="0" applyFont="1" applyFill="1" applyBorder="1" applyAlignment="1">
      <alignment horizontal="center"/>
    </xf>
    <xf numFmtId="0" fontId="14" fillId="24" borderId="6" xfId="0" applyFont="1" applyFill="1" applyBorder="1" applyAlignment="1">
      <alignment horizontal="center"/>
    </xf>
    <xf numFmtId="0" fontId="12" fillId="24" borderId="4" xfId="0"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2" fillId="24" borderId="8" xfId="0" applyFont="1" applyFill="1" applyBorder="1" applyAlignment="1">
      <alignment horizontal="center" vertical="center" wrapText="1"/>
    </xf>
    <xf numFmtId="0" fontId="12" fillId="24" borderId="9" xfId="0" applyFont="1" applyFill="1" applyBorder="1" applyAlignment="1">
      <alignment horizontal="center" vertical="center"/>
    </xf>
    <xf numFmtId="0" fontId="12" fillId="24" borderId="10" xfId="0" applyFont="1" applyFill="1" applyBorder="1" applyAlignment="1">
      <alignment horizontal="center" vertical="center"/>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4" fillId="24" borderId="11" xfId="26" applyFont="1" applyFill="1" applyBorder="1" applyAlignment="1">
      <alignment horizontal="center" vertical="center" wrapText="1"/>
    </xf>
    <xf numFmtId="0" fontId="14" fillId="24" borderId="12" xfId="26" applyFont="1" applyFill="1" applyBorder="1" applyAlignment="1">
      <alignment horizontal="center" vertical="center"/>
    </xf>
    <xf numFmtId="0" fontId="14" fillId="24" borderId="13"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11" xfId="25" applyFont="1" applyFill="1" applyBorder="1" applyAlignment="1">
      <alignment horizontal="center" vertical="center" wrapText="1"/>
    </xf>
    <xf numFmtId="0" fontId="12" fillId="24" borderId="12" xfId="25" applyFont="1" applyFill="1" applyBorder="1" applyAlignment="1">
      <alignment horizontal="center" vertical="center"/>
    </xf>
    <xf numFmtId="0" fontId="12" fillId="24" borderId="13" xfId="25" applyFont="1" applyFill="1" applyBorder="1" applyAlignment="1">
      <alignment horizontal="center" vertical="center"/>
    </xf>
    <xf numFmtId="0" fontId="12" fillId="24" borderId="8" xfId="26" applyFont="1" applyFill="1" applyBorder="1" applyAlignment="1">
      <alignment horizontal="center" vertical="center" wrapText="1"/>
    </xf>
    <xf numFmtId="0" fontId="12" fillId="24" borderId="10" xfId="26" applyFont="1" applyFill="1" applyBorder="1" applyAlignment="1">
      <alignment horizontal="center" vertical="center"/>
    </xf>
    <xf numFmtId="3" fontId="14" fillId="24" borderId="5" xfId="0" applyNumberFormat="1" applyFont="1" applyFill="1" applyBorder="1" applyAlignment="1">
      <alignment horizontal="center"/>
    </xf>
    <xf numFmtId="3" fontId="14" fillId="24" borderId="6"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IUNIE  2024
</a:t>
            </a:r>
          </a:p>
        </c:rich>
      </c:tx>
      <c:layout>
        <c:manualLayout>
          <c:xMode val="edge"/>
          <c:yMode val="edge"/>
          <c:x val="0.33894313630964207"/>
          <c:y val="6.249045339920746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rp_sexe_0624!$E$4:$F$4</c:f>
              <c:strCache>
                <c:ptCount val="2"/>
                <c:pt idx="0">
                  <c:v>femei</c:v>
                </c:pt>
                <c:pt idx="1">
                  <c:v>barbati</c:v>
                </c:pt>
              </c:strCache>
            </c:strRef>
          </c:cat>
          <c:val>
            <c:numRef>
              <c:f>rp_sexe_0624!$E$12:$F$12</c:f>
              <c:numCache>
                <c:formatCode>#,##0</c:formatCode>
                <c:ptCount val="2"/>
                <c:pt idx="0">
                  <c:v>3941893</c:v>
                </c:pt>
                <c:pt idx="1">
                  <c:v>4273229</c:v>
                </c:pt>
              </c:numCache>
            </c:numRef>
          </c:val>
        </c:ser>
        <c:dLbls>
          <c:showVal val="1"/>
          <c:showPercent val="1"/>
          <c:separator>
</c:separator>
        </c:dLbls>
      </c:pie3DChart>
      <c:spPr>
        <a:noFill/>
        <a:ln w="25400">
          <a:noFill/>
        </a:ln>
      </c:spPr>
    </c:plotArea>
    <c:legend>
      <c:legendPos val="r"/>
      <c:layout>
        <c:manualLayout>
          <c:xMode val="edge"/>
          <c:yMode val="edge"/>
          <c:x val="0.45261985109004238"/>
          <c:y val="0.80032731202717322"/>
          <c:w val="8.8071386034729138E-2"/>
          <c:h val="0.14729946991920118"/>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a:t>
            </a:r>
          </a:p>
          <a:p>
            <a:pPr>
              <a:defRPr sz="1050"/>
            </a:pPr>
            <a:r>
              <a:rPr lang="en-GB" sz="1050"/>
              <a:t> privind repartizarea pe sexe si categorii de varsta a participantilor</a:t>
            </a:r>
          </a:p>
          <a:p>
            <a:pPr>
              <a:defRPr sz="1050"/>
            </a:pPr>
            <a:r>
              <a:rPr lang="en-GB" sz="1050"/>
              <a:t> aferente lunii de referinta IUNIE 2024
</a:t>
            </a:r>
          </a:p>
        </c:rich>
      </c:tx>
      <c:layout>
        <c:manualLayout>
          <c:xMode val="edge"/>
          <c:yMode val="edge"/>
          <c:x val="0.20574856714339279"/>
          <c:y val="5.7776271116795348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rp_varste_sexe_0624!$E$5:$H$5</c:f>
              <c:strCache>
                <c:ptCount val="1"/>
                <c:pt idx="0">
                  <c:v>15-25 ani 25-35 ani 35-45 ani peste 45 de ani</c:v>
                </c:pt>
              </c:strCache>
            </c:strRef>
          </c:tx>
          <c:dLbls>
            <c:dLbl>
              <c:idx val="0"/>
              <c:layout>
                <c:manualLayout>
                  <c:x val="-0.10652614577024036"/>
                  <c:y val="1.5541630075068605E-3"/>
                </c:manualLayout>
              </c:layout>
              <c:showVal val="1"/>
            </c:dLbl>
            <c:dLbl>
              <c:idx val="1"/>
              <c:layout>
                <c:manualLayout>
                  <c:x val="-0.23158738293807948"/>
                  <c:y val="1.5182412217376426E-3"/>
                </c:manualLayout>
              </c:layout>
              <c:showVal val="1"/>
            </c:dLbl>
            <c:dLbl>
              <c:idx val="2"/>
              <c:layout>
                <c:manualLayout>
                  <c:x val="-0.31572995387410907"/>
                  <c:y val="-7.3391582195892835E-3"/>
                </c:manualLayout>
              </c:layout>
              <c:showVal val="1"/>
            </c:dLbl>
            <c:dLbl>
              <c:idx val="3"/>
              <c:layout>
                <c:manualLayout>
                  <c:x val="-0.28868943453074281"/>
                  <c:y val="-2.333923760475122E-3"/>
                </c:manualLayout>
              </c:layout>
              <c:showVal val="1"/>
            </c:dLbl>
            <c:txPr>
              <a:bodyPr/>
              <a:lstStyle/>
              <a:p>
                <a:pPr>
                  <a:defRPr b="1"/>
                </a:pPr>
                <a:endParaRPr lang="en-US"/>
              </a:p>
            </c:txPr>
            <c:showVal val="1"/>
          </c:dLbls>
          <c:cat>
            <c:strRef>
              <c:f>rp_varste_sexe_0624!$E$5:$H$5</c:f>
              <c:strCache>
                <c:ptCount val="4"/>
                <c:pt idx="0">
                  <c:v>15-25 ani</c:v>
                </c:pt>
                <c:pt idx="1">
                  <c:v>25-35 ani</c:v>
                </c:pt>
                <c:pt idx="2">
                  <c:v>35-45 ani</c:v>
                </c:pt>
                <c:pt idx="3">
                  <c:v>peste 45 de ani</c:v>
                </c:pt>
              </c:strCache>
            </c:strRef>
          </c:cat>
          <c:val>
            <c:numRef>
              <c:f>rp_varste_sexe_0624!$E$14:$H$14</c:f>
              <c:numCache>
                <c:formatCode>#,##0</c:formatCode>
                <c:ptCount val="4"/>
                <c:pt idx="0">
                  <c:v>691358</c:v>
                </c:pt>
                <c:pt idx="1">
                  <c:v>1956222</c:v>
                </c:pt>
                <c:pt idx="2">
                  <c:v>2839072</c:v>
                </c:pt>
                <c:pt idx="3">
                  <c:v>2728470</c:v>
                </c:pt>
              </c:numCache>
            </c:numRef>
          </c:val>
        </c:ser>
        <c:dLbls>
          <c:showVal val="1"/>
        </c:dLbls>
        <c:shape val="box"/>
        <c:axId val="139449856"/>
        <c:axId val="139451392"/>
        <c:axId val="0"/>
      </c:bar3DChart>
      <c:catAx>
        <c:axId val="139449856"/>
        <c:scaling>
          <c:orientation val="minMax"/>
        </c:scaling>
        <c:axPos val="l"/>
        <c:numFmt formatCode="General" sourceLinked="1"/>
        <c:tickLblPos val="low"/>
        <c:txPr>
          <a:bodyPr rot="0" vert="horz"/>
          <a:lstStyle/>
          <a:p>
            <a:pPr>
              <a:defRPr b="1"/>
            </a:pPr>
            <a:endParaRPr lang="en-US"/>
          </a:p>
        </c:txPr>
        <c:crossAx val="139451392"/>
        <c:crosses val="autoZero"/>
        <c:lblAlgn val="ctr"/>
        <c:lblOffset val="100"/>
        <c:tickLblSkip val="1"/>
        <c:tickMarkSkip val="1"/>
      </c:catAx>
      <c:valAx>
        <c:axId val="139451392"/>
        <c:scaling>
          <c:orientation val="minMax"/>
        </c:scaling>
        <c:axPos val="b"/>
        <c:majorGridlines/>
        <c:numFmt formatCode="#,##0" sourceLinked="1"/>
        <c:tickLblPos val="nextTo"/>
        <c:txPr>
          <a:bodyPr rot="0" vert="horz"/>
          <a:lstStyle/>
          <a:p>
            <a:pPr>
              <a:defRPr b="1"/>
            </a:pPr>
            <a:endParaRPr lang="en-US"/>
          </a:p>
        </c:txPr>
        <c:crossAx val="139449856"/>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234891</xdr:colOff>
      <xdr:row>32</xdr:row>
      <xdr:rowOff>46061</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33550"/>
          <a:ext cx="6645216" cy="3932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248231</xdr:colOff>
      <xdr:row>28</xdr:row>
      <xdr:rowOff>39964</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6706181" cy="39261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409809</xdr:colOff>
      <xdr:row>25</xdr:row>
      <xdr:rowOff>111175</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7096359" cy="351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0</xdr:rowOff>
    </xdr:to>
    <xdr:graphicFrame macro="">
      <xdr:nvGraphicFramePr>
        <xdr:cNvPr id="1129477"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9525</xdr:rowOff>
    </xdr:to>
    <xdr:graphicFrame macro="">
      <xdr:nvGraphicFramePr>
        <xdr:cNvPr id="11407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E24" sqref="E24"/>
    </sheetView>
  </sheetViews>
  <sheetFormatPr defaultRowHeight="12.75"/>
  <cols>
    <col min="2" max="2" width="6.7109375" customWidth="1"/>
    <col min="3" max="3" width="17.710937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1.25" customHeight="1">
      <c r="B2" s="100" t="s">
        <v>189</v>
      </c>
      <c r="C2" s="101"/>
      <c r="D2" s="101"/>
      <c r="E2" s="101"/>
      <c r="F2" s="101"/>
      <c r="G2" s="101"/>
      <c r="H2" s="101"/>
      <c r="I2" s="101"/>
      <c r="J2" s="101"/>
      <c r="K2" s="102"/>
    </row>
    <row r="3" spans="2:11" s="5" customFormat="1" ht="76.5" customHeight="1">
      <c r="B3" s="99" t="s">
        <v>22</v>
      </c>
      <c r="C3" s="103" t="s">
        <v>164</v>
      </c>
      <c r="D3" s="97" t="s">
        <v>117</v>
      </c>
      <c r="E3" s="97" t="s">
        <v>132</v>
      </c>
      <c r="F3" s="97" t="s">
        <v>133</v>
      </c>
      <c r="G3" s="97"/>
      <c r="H3" s="97"/>
      <c r="I3" s="97" t="s">
        <v>134</v>
      </c>
      <c r="J3" s="96" t="s">
        <v>135</v>
      </c>
      <c r="K3" s="98" t="s">
        <v>136</v>
      </c>
    </row>
    <row r="4" spans="2:11" s="5" customFormat="1" ht="56.25" customHeight="1">
      <c r="B4" s="99" t="s">
        <v>22</v>
      </c>
      <c r="C4" s="103"/>
      <c r="D4" s="97"/>
      <c r="E4" s="97"/>
      <c r="F4" s="31" t="s">
        <v>20</v>
      </c>
      <c r="G4" s="31" t="s">
        <v>137</v>
      </c>
      <c r="H4" s="31" t="s">
        <v>138</v>
      </c>
      <c r="I4" s="97"/>
      <c r="J4" s="96"/>
      <c r="K4" s="98"/>
    </row>
    <row r="5" spans="2:11" s="6" customFormat="1" ht="13.5" hidden="1" customHeight="1">
      <c r="B5" s="25"/>
      <c r="C5" s="23"/>
      <c r="D5" s="24" t="s">
        <v>122</v>
      </c>
      <c r="E5" s="24" t="s">
        <v>145</v>
      </c>
      <c r="F5" s="24" t="s">
        <v>146</v>
      </c>
      <c r="G5" s="24" t="s">
        <v>147</v>
      </c>
      <c r="H5" s="24" t="s">
        <v>148</v>
      </c>
      <c r="I5" s="23"/>
      <c r="J5" s="29" t="s">
        <v>149</v>
      </c>
      <c r="K5" s="30"/>
    </row>
    <row r="6" spans="2:11" ht="15">
      <c r="B6" s="36">
        <v>1</v>
      </c>
      <c r="C6" s="37" t="s">
        <v>11</v>
      </c>
      <c r="D6" s="38">
        <v>1134268</v>
      </c>
      <c r="E6" s="38">
        <v>1198428</v>
      </c>
      <c r="F6" s="38">
        <v>218968808</v>
      </c>
      <c r="G6" s="38">
        <v>213235653</v>
      </c>
      <c r="H6" s="38">
        <v>5733155</v>
      </c>
      <c r="I6" s="38">
        <f t="shared" ref="I6:I12" si="0">F6/$C$15</f>
        <v>43993492.053924821</v>
      </c>
      <c r="J6" s="38">
        <v>4489146937</v>
      </c>
      <c r="K6" s="39">
        <f t="shared" ref="K6:K12" si="1">J6/$C$15</f>
        <v>901924122.91804802</v>
      </c>
    </row>
    <row r="7" spans="2:11" ht="15">
      <c r="B7" s="40">
        <v>2</v>
      </c>
      <c r="C7" s="37" t="s">
        <v>139</v>
      </c>
      <c r="D7" s="38">
        <v>1686593</v>
      </c>
      <c r="E7" s="38">
        <v>1784098</v>
      </c>
      <c r="F7" s="38">
        <v>320325267</v>
      </c>
      <c r="G7" s="38">
        <v>312189473</v>
      </c>
      <c r="H7" s="38">
        <v>8135794</v>
      </c>
      <c r="I7" s="38">
        <f t="shared" si="0"/>
        <v>64357235.248026043</v>
      </c>
      <c r="J7" s="38">
        <v>6572355042</v>
      </c>
      <c r="K7" s="39">
        <f t="shared" si="1"/>
        <v>1320465923.6935689</v>
      </c>
    </row>
    <row r="8" spans="2:11" ht="15">
      <c r="B8" s="40">
        <v>3</v>
      </c>
      <c r="C8" s="41" t="s">
        <v>18</v>
      </c>
      <c r="D8" s="38">
        <v>785487</v>
      </c>
      <c r="E8" s="38">
        <v>822778</v>
      </c>
      <c r="F8" s="38">
        <v>130799579</v>
      </c>
      <c r="G8" s="38">
        <v>126936709</v>
      </c>
      <c r="H8" s="38">
        <v>3862870</v>
      </c>
      <c r="I8" s="38">
        <f t="shared" si="0"/>
        <v>26279223.47457457</v>
      </c>
      <c r="J8" s="38">
        <v>2672347182</v>
      </c>
      <c r="K8" s="39">
        <f t="shared" si="1"/>
        <v>536906994.15345669</v>
      </c>
    </row>
    <row r="9" spans="2:11" ht="15">
      <c r="B9" s="40">
        <v>4</v>
      </c>
      <c r="C9" s="41" t="s">
        <v>19</v>
      </c>
      <c r="D9" s="38">
        <v>574953</v>
      </c>
      <c r="E9" s="38">
        <v>599805</v>
      </c>
      <c r="F9" s="38">
        <v>90781460</v>
      </c>
      <c r="G9" s="38">
        <v>88073127</v>
      </c>
      <c r="H9" s="38">
        <v>2708333</v>
      </c>
      <c r="I9" s="38">
        <f t="shared" si="0"/>
        <v>18239097.502662089</v>
      </c>
      <c r="J9" s="38">
        <v>1854187424</v>
      </c>
      <c r="K9" s="39">
        <f t="shared" si="1"/>
        <v>372528765.39489287</v>
      </c>
    </row>
    <row r="10" spans="2:11" ht="15">
      <c r="B10" s="40">
        <v>5</v>
      </c>
      <c r="C10" s="41" t="s">
        <v>140</v>
      </c>
      <c r="D10" s="38">
        <v>1044047</v>
      </c>
      <c r="E10" s="38">
        <v>1094794</v>
      </c>
      <c r="F10" s="38">
        <v>173201975</v>
      </c>
      <c r="G10" s="38">
        <v>168430808</v>
      </c>
      <c r="H10" s="38">
        <v>4771167</v>
      </c>
      <c r="I10" s="38">
        <f t="shared" si="0"/>
        <v>34798379.643581867</v>
      </c>
      <c r="J10" s="38">
        <v>3545904441</v>
      </c>
      <c r="K10" s="39">
        <f t="shared" si="1"/>
        <v>712415253.45066607</v>
      </c>
    </row>
    <row r="11" spans="2:11" ht="15">
      <c r="B11" s="40">
        <v>6</v>
      </c>
      <c r="C11" s="41" t="s">
        <v>141</v>
      </c>
      <c r="D11" s="38">
        <v>882434</v>
      </c>
      <c r="E11" s="38">
        <v>926705</v>
      </c>
      <c r="F11" s="38">
        <v>152783518</v>
      </c>
      <c r="G11" s="38">
        <v>148496958</v>
      </c>
      <c r="H11" s="38">
        <v>4286560</v>
      </c>
      <c r="I11" s="38">
        <f t="shared" si="0"/>
        <v>30696063.729331166</v>
      </c>
      <c r="J11" s="38">
        <v>3126249299</v>
      </c>
      <c r="K11" s="39">
        <f t="shared" si="1"/>
        <v>628101440.3391397</v>
      </c>
    </row>
    <row r="12" spans="2:11" ht="15">
      <c r="B12" s="40">
        <v>7</v>
      </c>
      <c r="C12" s="41" t="s">
        <v>9</v>
      </c>
      <c r="D12" s="38">
        <v>2107340</v>
      </c>
      <c r="E12" s="38">
        <v>2248282</v>
      </c>
      <c r="F12" s="38">
        <v>488578357</v>
      </c>
      <c r="G12" s="38">
        <v>476563467</v>
      </c>
      <c r="H12" s="38">
        <v>12014890</v>
      </c>
      <c r="I12" s="38">
        <f t="shared" si="0"/>
        <v>98161323.810097858</v>
      </c>
      <c r="J12" s="38">
        <v>10032807692</v>
      </c>
      <c r="K12" s="39">
        <f t="shared" si="1"/>
        <v>2015712874.8518274</v>
      </c>
    </row>
    <row r="13" spans="2:11" ht="15.75" thickBot="1">
      <c r="B13" s="32" t="s">
        <v>23</v>
      </c>
      <c r="C13" s="33"/>
      <c r="D13" s="34">
        <f t="shared" ref="D13:K13" si="2">SUM(D6:D12)</f>
        <v>8215122</v>
      </c>
      <c r="E13" s="34">
        <f t="shared" si="2"/>
        <v>8674890</v>
      </c>
      <c r="F13" s="34">
        <f t="shared" si="2"/>
        <v>1575438964</v>
      </c>
      <c r="G13" s="34">
        <f t="shared" si="2"/>
        <v>1533926195</v>
      </c>
      <c r="H13" s="34">
        <f t="shared" si="2"/>
        <v>41512769</v>
      </c>
      <c r="I13" s="34">
        <f t="shared" si="2"/>
        <v>316524815.46219844</v>
      </c>
      <c r="J13" s="34">
        <f t="shared" si="2"/>
        <v>32292998017</v>
      </c>
      <c r="K13" s="35">
        <f t="shared" si="2"/>
        <v>6488055374.8015995</v>
      </c>
    </row>
    <row r="15" spans="2:11" s="13" customFormat="1">
      <c r="B15" s="42" t="s">
        <v>190</v>
      </c>
      <c r="C15" s="43">
        <v>4.9772999999999996</v>
      </c>
      <c r="J15" s="14"/>
      <c r="K15" s="14"/>
    </row>
    <row r="16" spans="2:11">
      <c r="B16" s="44"/>
      <c r="C16" s="44" t="s">
        <v>187</v>
      </c>
    </row>
    <row r="17" spans="7:7">
      <c r="G17" s="19"/>
    </row>
    <row r="18" spans="7:7">
      <c r="G18" s="19"/>
    </row>
    <row r="19" spans="7:7">
      <c r="G19" s="19"/>
    </row>
    <row r="20" spans="7:7">
      <c r="G20" s="19"/>
    </row>
    <row r="21" spans="7:7">
      <c r="G21" s="19"/>
    </row>
    <row r="22" spans="7:7">
      <c r="G22" s="19"/>
    </row>
    <row r="23" spans="7:7">
      <c r="G23" s="19"/>
    </row>
    <row r="24" spans="7:7">
      <c r="G24" s="19"/>
    </row>
    <row r="25" spans="7:7">
      <c r="G25" s="19"/>
    </row>
    <row r="26" spans="7:7">
      <c r="G26" s="19"/>
    </row>
    <row r="27" spans="7:7">
      <c r="G27" s="19"/>
    </row>
    <row r="28" spans="7:7">
      <c r="G28" s="19"/>
    </row>
    <row r="29" spans="7:7">
      <c r="G29" s="19"/>
    </row>
    <row r="30" spans="7:7">
      <c r="G30" s="19"/>
    </row>
    <row r="31" spans="7:7">
      <c r="G31" s="19"/>
    </row>
  </sheetData>
  <mergeCells count="9">
    <mergeCell ref="J3:J4"/>
    <mergeCell ref="F3:H3"/>
    <mergeCell ref="K3:K4"/>
    <mergeCell ref="I3:I4"/>
    <mergeCell ref="B3:B4"/>
    <mergeCell ref="B2:K2"/>
    <mergeCell ref="C3:C4"/>
    <mergeCell ref="D3:D4"/>
    <mergeCell ref="E3:E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J18" sqref="J18"/>
    </sheetView>
  </sheetViews>
  <sheetFormatPr defaultRowHeight="15"/>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row r="2" spans="2:5" ht="64.5" customHeight="1">
      <c r="B2" s="121" t="s">
        <v>210</v>
      </c>
      <c r="C2" s="122"/>
      <c r="D2" s="122"/>
      <c r="E2" s="123"/>
    </row>
    <row r="3" spans="2:5">
      <c r="B3" s="117" t="s">
        <v>24</v>
      </c>
      <c r="C3" s="118"/>
      <c r="D3" s="118" t="s">
        <v>25</v>
      </c>
      <c r="E3" s="119"/>
    </row>
    <row r="4" spans="2:5">
      <c r="B4" s="76" t="s">
        <v>26</v>
      </c>
      <c r="C4" s="77" t="s">
        <v>27</v>
      </c>
      <c r="D4" s="77" t="s">
        <v>28</v>
      </c>
      <c r="E4" s="78" t="s">
        <v>29</v>
      </c>
    </row>
    <row r="5" spans="2:5" ht="15.75">
      <c r="B5" s="73"/>
      <c r="C5" s="74" t="s">
        <v>30</v>
      </c>
      <c r="D5" s="38">
        <v>77258</v>
      </c>
      <c r="E5" s="75">
        <f t="shared" ref="E5:E48" si="0">D5/$D$48</f>
        <v>9.4043642930683197E-3</v>
      </c>
    </row>
    <row r="6" spans="2:5" ht="15.75">
      <c r="B6" s="73" t="s">
        <v>31</v>
      </c>
      <c r="C6" s="74" t="s">
        <v>32</v>
      </c>
      <c r="D6" s="38">
        <v>68171</v>
      </c>
      <c r="E6" s="75">
        <f t="shared" si="0"/>
        <v>8.2982334285479874E-3</v>
      </c>
    </row>
    <row r="7" spans="2:5" ht="15.75">
      <c r="B7" s="73" t="s">
        <v>33</v>
      </c>
      <c r="C7" s="74" t="s">
        <v>34</v>
      </c>
      <c r="D7" s="38">
        <v>97525</v>
      </c>
      <c r="E7" s="75">
        <f t="shared" si="0"/>
        <v>1.1871400083894068E-2</v>
      </c>
    </row>
    <row r="8" spans="2:5" ht="15.75">
      <c r="B8" s="73" t="s">
        <v>35</v>
      </c>
      <c r="C8" s="74" t="s">
        <v>36</v>
      </c>
      <c r="D8" s="38">
        <v>121114</v>
      </c>
      <c r="E8" s="75">
        <f t="shared" si="0"/>
        <v>1.474281209700842E-2</v>
      </c>
    </row>
    <row r="9" spans="2:5" ht="15.75">
      <c r="B9" s="73" t="s">
        <v>37</v>
      </c>
      <c r="C9" s="74" t="s">
        <v>38</v>
      </c>
      <c r="D9" s="38">
        <v>105056</v>
      </c>
      <c r="E9" s="75">
        <f t="shared" si="0"/>
        <v>1.278812414471751E-2</v>
      </c>
    </row>
    <row r="10" spans="2:5" ht="15.75">
      <c r="B10" s="73" t="s">
        <v>39</v>
      </c>
      <c r="C10" s="74" t="s">
        <v>40</v>
      </c>
      <c r="D10" s="38">
        <v>159489</v>
      </c>
      <c r="E10" s="75">
        <f t="shared" si="0"/>
        <v>1.9414075652193601E-2</v>
      </c>
    </row>
    <row r="11" spans="2:5" ht="15.75">
      <c r="B11" s="73" t="s">
        <v>41</v>
      </c>
      <c r="C11" s="74" t="s">
        <v>42</v>
      </c>
      <c r="D11" s="38">
        <v>70765</v>
      </c>
      <c r="E11" s="75">
        <f t="shared" si="0"/>
        <v>8.6139925858678672E-3</v>
      </c>
    </row>
    <row r="12" spans="2:5" ht="15.75">
      <c r="B12" s="73" t="s">
        <v>43</v>
      </c>
      <c r="C12" s="74" t="s">
        <v>44</v>
      </c>
      <c r="D12" s="38">
        <v>58976</v>
      </c>
      <c r="E12" s="75">
        <f t="shared" si="0"/>
        <v>7.1789560763674603E-3</v>
      </c>
    </row>
    <row r="13" spans="2:5" ht="15.75">
      <c r="B13" s="73" t="s">
        <v>45</v>
      </c>
      <c r="C13" s="74" t="s">
        <v>46</v>
      </c>
      <c r="D13" s="38">
        <v>136819</v>
      </c>
      <c r="E13" s="75">
        <f t="shared" si="0"/>
        <v>1.6654530510928505E-2</v>
      </c>
    </row>
    <row r="14" spans="2:5" ht="15.75">
      <c r="B14" s="73" t="s">
        <v>48</v>
      </c>
      <c r="C14" s="74" t="s">
        <v>49</v>
      </c>
      <c r="D14" s="38">
        <v>45870</v>
      </c>
      <c r="E14" s="75">
        <f t="shared" si="0"/>
        <v>5.5836054534552258E-3</v>
      </c>
    </row>
    <row r="15" spans="2:5" ht="15.75">
      <c r="B15" s="73" t="s">
        <v>50</v>
      </c>
      <c r="C15" s="74" t="s">
        <v>51</v>
      </c>
      <c r="D15" s="38">
        <v>69976</v>
      </c>
      <c r="E15" s="75">
        <f t="shared" si="0"/>
        <v>8.5179501899058825E-3</v>
      </c>
    </row>
    <row r="16" spans="2:5" ht="15.75">
      <c r="B16" s="73" t="s">
        <v>52</v>
      </c>
      <c r="C16" s="74" t="s">
        <v>53</v>
      </c>
      <c r="D16" s="38">
        <v>46831</v>
      </c>
      <c r="E16" s="75">
        <f t="shared" si="0"/>
        <v>5.700584848283446E-3</v>
      </c>
    </row>
    <row r="17" spans="2:5" ht="15.75">
      <c r="B17" s="73" t="s">
        <v>54</v>
      </c>
      <c r="C17" s="74" t="s">
        <v>55</v>
      </c>
      <c r="D17" s="38">
        <v>223907</v>
      </c>
      <c r="E17" s="75">
        <f t="shared" si="0"/>
        <v>2.7255468634549796E-2</v>
      </c>
    </row>
    <row r="18" spans="2:5" ht="15.75">
      <c r="B18" s="73" t="s">
        <v>56</v>
      </c>
      <c r="C18" s="74" t="s">
        <v>57</v>
      </c>
      <c r="D18" s="38">
        <v>179604</v>
      </c>
      <c r="E18" s="75">
        <f t="shared" si="0"/>
        <v>2.1862608978905001E-2</v>
      </c>
    </row>
    <row r="19" spans="2:5" ht="15.75">
      <c r="B19" s="73" t="s">
        <v>58</v>
      </c>
      <c r="C19" s="74" t="s">
        <v>59</v>
      </c>
      <c r="D19" s="38">
        <v>55307</v>
      </c>
      <c r="E19" s="75">
        <f t="shared" si="0"/>
        <v>6.7323406761335986E-3</v>
      </c>
    </row>
    <row r="20" spans="2:5" ht="15.75">
      <c r="B20" s="73" t="s">
        <v>60</v>
      </c>
      <c r="C20" s="74" t="s">
        <v>61</v>
      </c>
      <c r="D20" s="38">
        <v>66916</v>
      </c>
      <c r="E20" s="75">
        <f t="shared" si="0"/>
        <v>8.1454663728670121E-3</v>
      </c>
    </row>
    <row r="21" spans="2:5" ht="15.75">
      <c r="B21" s="73" t="s">
        <v>62</v>
      </c>
      <c r="C21" s="74" t="s">
        <v>63</v>
      </c>
      <c r="D21" s="38">
        <v>131128</v>
      </c>
      <c r="E21" s="75">
        <f t="shared" si="0"/>
        <v>1.5961783647278762E-2</v>
      </c>
    </row>
    <row r="22" spans="2:5" ht="15.75">
      <c r="B22" s="73" t="s">
        <v>64</v>
      </c>
      <c r="C22" s="74" t="s">
        <v>65</v>
      </c>
      <c r="D22" s="38">
        <v>122636</v>
      </c>
      <c r="E22" s="75">
        <f t="shared" si="0"/>
        <v>1.4928080191627099E-2</v>
      </c>
    </row>
    <row r="23" spans="2:5" ht="15.75">
      <c r="B23" s="73" t="s">
        <v>66</v>
      </c>
      <c r="C23" s="74" t="s">
        <v>67</v>
      </c>
      <c r="D23" s="38">
        <v>69947</v>
      </c>
      <c r="E23" s="75">
        <f t="shared" si="0"/>
        <v>8.5144201145156452E-3</v>
      </c>
    </row>
    <row r="24" spans="2:5" ht="15.75">
      <c r="B24" s="73" t="s">
        <v>68</v>
      </c>
      <c r="C24" s="74" t="s">
        <v>69</v>
      </c>
      <c r="D24" s="38">
        <v>102115</v>
      </c>
      <c r="E24" s="75">
        <f t="shared" si="0"/>
        <v>1.2430125809452373E-2</v>
      </c>
    </row>
    <row r="25" spans="2:5" ht="15.75">
      <c r="B25" s="73" t="s">
        <v>70</v>
      </c>
      <c r="C25" s="74" t="s">
        <v>71</v>
      </c>
      <c r="D25" s="38">
        <v>103873</v>
      </c>
      <c r="E25" s="75">
        <f t="shared" si="0"/>
        <v>1.2644121414143332E-2</v>
      </c>
    </row>
    <row r="26" spans="2:5" ht="15.75">
      <c r="B26" s="73" t="s">
        <v>72</v>
      </c>
      <c r="C26" s="74" t="s">
        <v>73</v>
      </c>
      <c r="D26" s="38">
        <v>32645</v>
      </c>
      <c r="E26" s="75">
        <f t="shared" si="0"/>
        <v>3.9737693487692577E-3</v>
      </c>
    </row>
    <row r="27" spans="2:5" ht="15.75">
      <c r="B27" s="73" t="s">
        <v>74</v>
      </c>
      <c r="C27" s="74" t="s">
        <v>75</v>
      </c>
      <c r="D27" s="38">
        <v>209070</v>
      </c>
      <c r="E27" s="75">
        <f t="shared" si="0"/>
        <v>2.5449409028861652E-2</v>
      </c>
    </row>
    <row r="28" spans="2:5" ht="15.75">
      <c r="B28" s="73" t="s">
        <v>76</v>
      </c>
      <c r="C28" s="74" t="s">
        <v>77</v>
      </c>
      <c r="D28" s="38">
        <v>23340</v>
      </c>
      <c r="E28" s="75">
        <f t="shared" si="0"/>
        <v>2.8411020554533458E-3</v>
      </c>
    </row>
    <row r="29" spans="2:5" ht="15.75">
      <c r="B29" s="73" t="s">
        <v>78</v>
      </c>
      <c r="C29" s="74" t="s">
        <v>79</v>
      </c>
      <c r="D29" s="38">
        <v>139816</v>
      </c>
      <c r="E29" s="75">
        <f t="shared" si="0"/>
        <v>1.7019345543498928E-2</v>
      </c>
    </row>
    <row r="30" spans="2:5" ht="15.75">
      <c r="B30" s="73" t="s">
        <v>80</v>
      </c>
      <c r="C30" s="74" t="s">
        <v>81</v>
      </c>
      <c r="D30" s="38">
        <v>41850</v>
      </c>
      <c r="E30" s="75">
        <f t="shared" si="0"/>
        <v>5.0942639683257294E-3</v>
      </c>
    </row>
    <row r="31" spans="2:5" ht="15.75">
      <c r="B31" s="73" t="s">
        <v>82</v>
      </c>
      <c r="C31" s="74" t="s">
        <v>83</v>
      </c>
      <c r="D31" s="38">
        <v>166313</v>
      </c>
      <c r="E31" s="75">
        <f t="shared" si="0"/>
        <v>2.0244738909537801E-2</v>
      </c>
    </row>
    <row r="32" spans="2:5" ht="15.75">
      <c r="B32" s="73" t="s">
        <v>84</v>
      </c>
      <c r="C32" s="74" t="s">
        <v>85</v>
      </c>
      <c r="D32" s="38">
        <v>108179</v>
      </c>
      <c r="E32" s="75">
        <f t="shared" si="0"/>
        <v>1.3168276746224828E-2</v>
      </c>
    </row>
    <row r="33" spans="2:13" ht="15.75">
      <c r="B33" s="73" t="s">
        <v>86</v>
      </c>
      <c r="C33" s="74" t="s">
        <v>87</v>
      </c>
      <c r="D33" s="38">
        <v>78937</v>
      </c>
      <c r="E33" s="75">
        <f t="shared" si="0"/>
        <v>9.6087434854893201E-3</v>
      </c>
    </row>
    <row r="34" spans="2:13" ht="15.75">
      <c r="B34" s="73" t="s">
        <v>88</v>
      </c>
      <c r="C34" s="74" t="s">
        <v>89</v>
      </c>
      <c r="D34" s="38">
        <v>167709</v>
      </c>
      <c r="E34" s="75">
        <f t="shared" si="0"/>
        <v>2.0414669435219586E-2</v>
      </c>
    </row>
    <row r="35" spans="2:13" ht="15.75">
      <c r="B35" s="73" t="s">
        <v>90</v>
      </c>
      <c r="C35" s="74" t="s">
        <v>91</v>
      </c>
      <c r="D35" s="38">
        <v>125858</v>
      </c>
      <c r="E35" s="75">
        <f t="shared" si="0"/>
        <v>1.5320283740156263E-2</v>
      </c>
    </row>
    <row r="36" spans="2:13" ht="15.75">
      <c r="B36" s="73" t="s">
        <v>92</v>
      </c>
      <c r="C36" s="74" t="s">
        <v>93</v>
      </c>
      <c r="D36" s="38">
        <v>71278</v>
      </c>
      <c r="E36" s="75">
        <f t="shared" si="0"/>
        <v>8.6764384022537944E-3</v>
      </c>
    </row>
    <row r="37" spans="2:13" ht="15.75">
      <c r="B37" s="73" t="s">
        <v>94</v>
      </c>
      <c r="C37" s="74" t="s">
        <v>95</v>
      </c>
      <c r="D37" s="38">
        <v>187511</v>
      </c>
      <c r="E37" s="75">
        <f t="shared" si="0"/>
        <v>2.2825102293063938E-2</v>
      </c>
    </row>
    <row r="38" spans="2:13" ht="15.75">
      <c r="B38" s="73" t="s">
        <v>96</v>
      </c>
      <c r="C38" s="74" t="s">
        <v>97</v>
      </c>
      <c r="D38" s="38">
        <v>183771</v>
      </c>
      <c r="E38" s="75">
        <f t="shared" si="0"/>
        <v>2.2369844294460872E-2</v>
      </c>
    </row>
    <row r="39" spans="2:13" ht="15.75">
      <c r="B39" s="73" t="s">
        <v>98</v>
      </c>
      <c r="C39" s="74" t="s">
        <v>99</v>
      </c>
      <c r="D39" s="38">
        <v>40222</v>
      </c>
      <c r="E39" s="75">
        <f t="shared" si="0"/>
        <v>4.8960928395220425E-3</v>
      </c>
    </row>
    <row r="40" spans="2:13" ht="15.75">
      <c r="B40" s="73" t="s">
        <v>100</v>
      </c>
      <c r="C40" s="74" t="s">
        <v>101</v>
      </c>
      <c r="D40" s="38">
        <v>393274</v>
      </c>
      <c r="E40" s="75">
        <f t="shared" si="0"/>
        <v>4.7871961000700902E-2</v>
      </c>
      <c r="M40" s="20"/>
    </row>
    <row r="41" spans="2:13" ht="15.75">
      <c r="B41" s="73" t="s">
        <v>102</v>
      </c>
      <c r="C41" s="74" t="s">
        <v>103</v>
      </c>
      <c r="D41" s="38">
        <v>60898</v>
      </c>
      <c r="E41" s="75">
        <f t="shared" si="0"/>
        <v>7.4129148660239006E-3</v>
      </c>
    </row>
    <row r="42" spans="2:13" ht="15.75">
      <c r="B42" s="73" t="s">
        <v>104</v>
      </c>
      <c r="C42" s="74" t="s">
        <v>105</v>
      </c>
      <c r="D42" s="38">
        <v>90343</v>
      </c>
      <c r="E42" s="75">
        <f t="shared" si="0"/>
        <v>1.0997158654491071E-2</v>
      </c>
    </row>
    <row r="43" spans="2:13" ht="15.75">
      <c r="B43" s="73" t="s">
        <v>106</v>
      </c>
      <c r="C43" s="74" t="s">
        <v>107</v>
      </c>
      <c r="D43" s="38">
        <v>109283</v>
      </c>
      <c r="E43" s="75">
        <f t="shared" si="0"/>
        <v>1.3302663064529048E-2</v>
      </c>
    </row>
    <row r="44" spans="2:13" ht="15.75">
      <c r="B44" s="73" t="s">
        <v>108</v>
      </c>
      <c r="C44" s="74" t="s">
        <v>109</v>
      </c>
      <c r="D44" s="38">
        <v>89991</v>
      </c>
      <c r="E44" s="75">
        <f t="shared" si="0"/>
        <v>1.0954310842857843E-2</v>
      </c>
    </row>
    <row r="45" spans="2:13" ht="15.75">
      <c r="B45" s="73" t="s">
        <v>110</v>
      </c>
      <c r="C45" s="74" t="s">
        <v>111</v>
      </c>
      <c r="D45" s="38">
        <v>41651</v>
      </c>
      <c r="E45" s="75">
        <f t="shared" si="0"/>
        <v>5.0700403475444434E-3</v>
      </c>
    </row>
    <row r="46" spans="2:13" ht="15.75">
      <c r="B46" s="73" t="s">
        <v>112</v>
      </c>
      <c r="C46" s="74" t="s">
        <v>113</v>
      </c>
      <c r="D46" s="38">
        <v>2787964</v>
      </c>
      <c r="E46" s="75">
        <f t="shared" si="0"/>
        <v>0.33936976225063975</v>
      </c>
    </row>
    <row r="47" spans="2:13" ht="15.75">
      <c r="B47" s="73" t="s">
        <v>114</v>
      </c>
      <c r="C47" s="74" t="s">
        <v>115</v>
      </c>
      <c r="D47" s="38">
        <v>951936</v>
      </c>
      <c r="E47" s="75">
        <f t="shared" si="0"/>
        <v>0.11587606367866478</v>
      </c>
    </row>
    <row r="48" spans="2:13" ht="16.5" thickBot="1">
      <c r="B48" s="79" t="s">
        <v>116</v>
      </c>
      <c r="C48" s="80" t="s">
        <v>23</v>
      </c>
      <c r="D48" s="34">
        <f>SUM(D5:D47)</f>
        <v>8215122</v>
      </c>
      <c r="E48" s="81">
        <f t="shared" si="0"/>
        <v>1</v>
      </c>
    </row>
    <row r="49" spans="4:4">
      <c r="D49" s="27"/>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G8" sqref="G8"/>
    </sheetView>
  </sheetViews>
  <sheetFormatPr defaultRowHeight="15"/>
  <cols>
    <col min="2" max="2" width="8.140625" customWidth="1"/>
    <col min="3" max="3" width="17.42578125" customWidth="1"/>
    <col min="4" max="4" width="31.140625" customWidth="1"/>
    <col min="5" max="16384" width="9.140625" style="9"/>
  </cols>
  <sheetData>
    <row r="1" spans="2:4" ht="15.75" thickBot="1"/>
    <row r="2" spans="2:4" ht="53.25" customHeight="1">
      <c r="B2" s="126" t="s">
        <v>211</v>
      </c>
      <c r="C2" s="127"/>
      <c r="D2" s="128"/>
    </row>
    <row r="3" spans="2:4" ht="65.25" customHeight="1">
      <c r="B3" s="124" t="s">
        <v>24</v>
      </c>
      <c r="C3" s="125"/>
      <c r="D3" s="82" t="s">
        <v>185</v>
      </c>
    </row>
    <row r="4" spans="2:4">
      <c r="B4" s="76" t="s">
        <v>26</v>
      </c>
      <c r="C4" s="77" t="s">
        <v>3</v>
      </c>
      <c r="D4" s="83"/>
    </row>
    <row r="5" spans="2:4" ht="15.75">
      <c r="B5" s="85"/>
      <c r="C5" s="86" t="s">
        <v>4</v>
      </c>
      <c r="D5" s="87">
        <v>39624</v>
      </c>
    </row>
    <row r="6" spans="2:4" ht="15.75">
      <c r="B6" s="85" t="s">
        <v>31</v>
      </c>
      <c r="C6" s="86" t="s">
        <v>32</v>
      </c>
      <c r="D6" s="87">
        <v>74578</v>
      </c>
    </row>
    <row r="7" spans="2:4" ht="15.75">
      <c r="B7" s="85" t="s">
        <v>33</v>
      </c>
      <c r="C7" s="86" t="s">
        <v>34</v>
      </c>
      <c r="D7" s="87">
        <v>96974</v>
      </c>
    </row>
    <row r="8" spans="2:4" ht="15.75">
      <c r="B8" s="85" t="s">
        <v>35</v>
      </c>
      <c r="C8" s="86" t="s">
        <v>36</v>
      </c>
      <c r="D8" s="87">
        <v>144813</v>
      </c>
    </row>
    <row r="9" spans="2:4" ht="15.75">
      <c r="B9" s="85" t="s">
        <v>37</v>
      </c>
      <c r="C9" s="86" t="s">
        <v>38</v>
      </c>
      <c r="D9" s="87">
        <v>94376</v>
      </c>
    </row>
    <row r="10" spans="2:4" ht="15.75">
      <c r="B10" s="85" t="s">
        <v>39</v>
      </c>
      <c r="C10" s="86" t="s">
        <v>40</v>
      </c>
      <c r="D10" s="87">
        <v>129550</v>
      </c>
    </row>
    <row r="11" spans="2:4" ht="15.75">
      <c r="B11" s="85" t="s">
        <v>41</v>
      </c>
      <c r="C11" s="86" t="s">
        <v>42</v>
      </c>
      <c r="D11" s="87">
        <v>50762</v>
      </c>
    </row>
    <row r="12" spans="2:4" ht="15.75">
      <c r="B12" s="85" t="s">
        <v>43</v>
      </c>
      <c r="C12" s="86" t="s">
        <v>44</v>
      </c>
      <c r="D12" s="87">
        <v>48039</v>
      </c>
    </row>
    <row r="13" spans="2:4" ht="15.75">
      <c r="B13" s="85" t="s">
        <v>45</v>
      </c>
      <c r="C13" s="86" t="s">
        <v>46</v>
      </c>
      <c r="D13" s="87">
        <v>141359</v>
      </c>
    </row>
    <row r="14" spans="2:4" ht="15.75">
      <c r="B14" s="85" t="s">
        <v>48</v>
      </c>
      <c r="C14" s="86" t="s">
        <v>49</v>
      </c>
      <c r="D14" s="87">
        <v>51185</v>
      </c>
    </row>
    <row r="15" spans="2:4" ht="15.75">
      <c r="B15" s="85" t="s">
        <v>50</v>
      </c>
      <c r="C15" s="86" t="s">
        <v>51</v>
      </c>
      <c r="D15" s="87">
        <v>69693</v>
      </c>
    </row>
    <row r="16" spans="2:4" ht="15.75">
      <c r="B16" s="85" t="s">
        <v>52</v>
      </c>
      <c r="C16" s="86" t="s">
        <v>53</v>
      </c>
      <c r="D16" s="87">
        <v>44206</v>
      </c>
    </row>
    <row r="17" spans="2:4" ht="15.75">
      <c r="B17" s="85" t="s">
        <v>54</v>
      </c>
      <c r="C17" s="86" t="s">
        <v>55</v>
      </c>
      <c r="D17" s="87">
        <v>189544</v>
      </c>
    </row>
    <row r="18" spans="2:4" ht="15.75">
      <c r="B18" s="85" t="s">
        <v>56</v>
      </c>
      <c r="C18" s="86" t="s">
        <v>57</v>
      </c>
      <c r="D18" s="87">
        <v>144214</v>
      </c>
    </row>
    <row r="19" spans="2:4" ht="15.75">
      <c r="B19" s="85" t="s">
        <v>58</v>
      </c>
      <c r="C19" s="86" t="s">
        <v>59</v>
      </c>
      <c r="D19" s="87">
        <v>39467</v>
      </c>
    </row>
    <row r="20" spans="2:4" ht="15.75">
      <c r="B20" s="85" t="s">
        <v>60</v>
      </c>
      <c r="C20" s="86" t="s">
        <v>61</v>
      </c>
      <c r="D20" s="87">
        <v>89857</v>
      </c>
    </row>
    <row r="21" spans="2:4" ht="15.75">
      <c r="B21" s="85" t="s">
        <v>62</v>
      </c>
      <c r="C21" s="86" t="s">
        <v>63</v>
      </c>
      <c r="D21" s="87">
        <v>111388</v>
      </c>
    </row>
    <row r="22" spans="2:4" ht="15.75">
      <c r="B22" s="85" t="s">
        <v>64</v>
      </c>
      <c r="C22" s="86" t="s">
        <v>65</v>
      </c>
      <c r="D22" s="87">
        <v>85753</v>
      </c>
    </row>
    <row r="23" spans="2:4" ht="15.75">
      <c r="B23" s="85" t="s">
        <v>66</v>
      </c>
      <c r="C23" s="86" t="s">
        <v>67</v>
      </c>
      <c r="D23" s="87">
        <v>65425</v>
      </c>
    </row>
    <row r="24" spans="2:4" ht="15.75">
      <c r="B24" s="85" t="s">
        <v>68</v>
      </c>
      <c r="C24" s="86" t="s">
        <v>69</v>
      </c>
      <c r="D24" s="87">
        <v>57428</v>
      </c>
    </row>
    <row r="25" spans="2:4" ht="15.75">
      <c r="B25" s="85" t="s">
        <v>70</v>
      </c>
      <c r="C25" s="86" t="s">
        <v>71</v>
      </c>
      <c r="D25" s="87">
        <v>78805</v>
      </c>
    </row>
    <row r="26" spans="2:4" ht="15.75">
      <c r="B26" s="85" t="s">
        <v>72</v>
      </c>
      <c r="C26" s="86" t="s">
        <v>73</v>
      </c>
      <c r="D26" s="87">
        <v>44386</v>
      </c>
    </row>
    <row r="27" spans="2:4" ht="15.75">
      <c r="B27" s="85" t="s">
        <v>74</v>
      </c>
      <c r="C27" s="86" t="s">
        <v>75</v>
      </c>
      <c r="D27" s="87">
        <v>149154</v>
      </c>
    </row>
    <row r="28" spans="2:4" ht="15.75">
      <c r="B28" s="85" t="s">
        <v>76</v>
      </c>
      <c r="C28" s="86" t="s">
        <v>77</v>
      </c>
      <c r="D28" s="87">
        <v>44272</v>
      </c>
    </row>
    <row r="29" spans="2:4" ht="15.75">
      <c r="B29" s="85" t="s">
        <v>78</v>
      </c>
      <c r="C29" s="86" t="s">
        <v>79</v>
      </c>
      <c r="D29" s="87">
        <v>86666</v>
      </c>
    </row>
    <row r="30" spans="2:4" ht="15.75">
      <c r="B30" s="85" t="s">
        <v>80</v>
      </c>
      <c r="C30" s="86" t="s">
        <v>81</v>
      </c>
      <c r="D30" s="87">
        <v>37378</v>
      </c>
    </row>
    <row r="31" spans="2:4" ht="15.75">
      <c r="B31" s="85" t="s">
        <v>82</v>
      </c>
      <c r="C31" s="86" t="s">
        <v>83</v>
      </c>
      <c r="D31" s="87">
        <v>106307</v>
      </c>
    </row>
    <row r="32" spans="2:4" ht="15.75">
      <c r="B32" s="85" t="s">
        <v>84</v>
      </c>
      <c r="C32" s="86" t="s">
        <v>85</v>
      </c>
      <c r="D32" s="87">
        <v>69441</v>
      </c>
    </row>
    <row r="33" spans="2:12" ht="15.75">
      <c r="B33" s="85" t="s">
        <v>86</v>
      </c>
      <c r="C33" s="86" t="s">
        <v>87</v>
      </c>
      <c r="D33" s="87">
        <v>64545</v>
      </c>
    </row>
    <row r="34" spans="2:12" ht="15.75">
      <c r="B34" s="85" t="s">
        <v>88</v>
      </c>
      <c r="C34" s="86" t="s">
        <v>89</v>
      </c>
      <c r="D34" s="87">
        <v>165148</v>
      </c>
    </row>
    <row r="35" spans="2:12" ht="15.75">
      <c r="B35" s="85" t="s">
        <v>90</v>
      </c>
      <c r="C35" s="86" t="s">
        <v>91</v>
      </c>
      <c r="D35" s="87">
        <v>62570</v>
      </c>
    </row>
    <row r="36" spans="2:12" ht="15.75">
      <c r="B36" s="85" t="s">
        <v>92</v>
      </c>
      <c r="C36" s="86" t="s">
        <v>93</v>
      </c>
      <c r="D36" s="87">
        <v>43161</v>
      </c>
    </row>
    <row r="37" spans="2:12" ht="15.75">
      <c r="B37" s="85" t="s">
        <v>94</v>
      </c>
      <c r="C37" s="86" t="s">
        <v>95</v>
      </c>
      <c r="D37" s="87">
        <v>104117</v>
      </c>
    </row>
    <row r="38" spans="2:12" ht="15.75">
      <c r="B38" s="85" t="s">
        <v>96</v>
      </c>
      <c r="C38" s="86" t="s">
        <v>97</v>
      </c>
      <c r="D38" s="87">
        <v>93806</v>
      </c>
    </row>
    <row r="39" spans="2:12" ht="15.75">
      <c r="B39" s="85" t="s">
        <v>98</v>
      </c>
      <c r="C39" s="86" t="s">
        <v>99</v>
      </c>
      <c r="D39" s="87">
        <v>50740</v>
      </c>
    </row>
    <row r="40" spans="2:12" ht="15.75">
      <c r="B40" s="85" t="s">
        <v>100</v>
      </c>
      <c r="C40" s="86" t="s">
        <v>101</v>
      </c>
      <c r="D40" s="87">
        <v>179286</v>
      </c>
    </row>
    <row r="41" spans="2:12" ht="15.75">
      <c r="B41" s="85" t="s">
        <v>102</v>
      </c>
      <c r="C41" s="86" t="s">
        <v>103</v>
      </c>
      <c r="D41" s="87">
        <v>35052</v>
      </c>
    </row>
    <row r="42" spans="2:12" ht="15.75">
      <c r="B42" s="85" t="s">
        <v>104</v>
      </c>
      <c r="C42" s="86" t="s">
        <v>105</v>
      </c>
      <c r="D42" s="87">
        <v>49115</v>
      </c>
    </row>
    <row r="43" spans="2:12" ht="15.75">
      <c r="B43" s="85" t="s">
        <v>106</v>
      </c>
      <c r="C43" s="86" t="s">
        <v>107</v>
      </c>
      <c r="D43" s="87">
        <v>67002</v>
      </c>
    </row>
    <row r="44" spans="2:12" ht="15.75">
      <c r="B44" s="85" t="s">
        <v>108</v>
      </c>
      <c r="C44" s="86" t="s">
        <v>109</v>
      </c>
      <c r="D44" s="87">
        <v>46750</v>
      </c>
      <c r="L44" s="20"/>
    </row>
    <row r="45" spans="2:12" ht="15.75">
      <c r="B45" s="85" t="s">
        <v>110</v>
      </c>
      <c r="C45" s="86" t="s">
        <v>111</v>
      </c>
      <c r="D45" s="87">
        <v>47585</v>
      </c>
    </row>
    <row r="46" spans="2:12" ht="15.75">
      <c r="B46" s="85" t="s">
        <v>112</v>
      </c>
      <c r="C46" s="86" t="s">
        <v>113</v>
      </c>
      <c r="D46" s="87">
        <v>71064</v>
      </c>
    </row>
    <row r="47" spans="2:12" ht="15.75">
      <c r="B47" s="85">
        <v>421</v>
      </c>
      <c r="C47" s="86" t="s">
        <v>113</v>
      </c>
      <c r="D47" s="87">
        <v>96855</v>
      </c>
    </row>
    <row r="48" spans="2:12" ht="15.75">
      <c r="B48" s="85">
        <v>431</v>
      </c>
      <c r="C48" s="86" t="s">
        <v>113</v>
      </c>
      <c r="D48" s="87">
        <v>129731</v>
      </c>
    </row>
    <row r="49" spans="2:4" ht="15.75">
      <c r="B49" s="85">
        <v>441</v>
      </c>
      <c r="C49" s="86" t="s">
        <v>113</v>
      </c>
      <c r="D49" s="87">
        <v>98625</v>
      </c>
    </row>
    <row r="50" spans="2:4" ht="15.75">
      <c r="B50" s="85">
        <v>451</v>
      </c>
      <c r="C50" s="86" t="s">
        <v>113</v>
      </c>
      <c r="D50" s="87">
        <v>77383</v>
      </c>
    </row>
    <row r="51" spans="2:4" ht="15.75">
      <c r="B51" s="85">
        <v>461</v>
      </c>
      <c r="C51" s="86" t="s">
        <v>113</v>
      </c>
      <c r="D51" s="87">
        <v>119896</v>
      </c>
    </row>
    <row r="52" spans="2:4" ht="15.75">
      <c r="B52" s="85" t="s">
        <v>114</v>
      </c>
      <c r="C52" s="86" t="s">
        <v>115</v>
      </c>
      <c r="D52" s="87">
        <v>158254</v>
      </c>
    </row>
    <row r="53" spans="2:4" ht="16.5" thickBot="1">
      <c r="B53" s="79" t="s">
        <v>116</v>
      </c>
      <c r="C53" s="80" t="s">
        <v>23</v>
      </c>
      <c r="D53" s="84">
        <f>SUM(D5:D52)</f>
        <v>4145329</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9"/>
  <sheetViews>
    <sheetView workbookViewId="0">
      <selection activeCell="C22" sqref="C22"/>
    </sheetView>
  </sheetViews>
  <sheetFormatPr defaultRowHeight="12.75"/>
  <cols>
    <col min="1" max="1" width="12.140625" customWidth="1"/>
    <col min="2" max="2" width="29.140625" customWidth="1"/>
    <col min="3" max="3" width="30.28515625" customWidth="1"/>
  </cols>
  <sheetData>
    <row r="1" spans="2:3" ht="16.5" thickBot="1">
      <c r="B1" s="120"/>
      <c r="C1" s="120"/>
    </row>
    <row r="2" spans="2:3" ht="50.25" customHeight="1">
      <c r="B2" s="129" t="s">
        <v>212</v>
      </c>
      <c r="C2" s="130"/>
    </row>
    <row r="3" spans="2:3">
      <c r="B3" s="76" t="s">
        <v>166</v>
      </c>
      <c r="C3" s="83" t="s">
        <v>25</v>
      </c>
    </row>
    <row r="4" spans="2:3">
      <c r="B4" s="88" t="s">
        <v>165</v>
      </c>
      <c r="C4" s="89">
        <v>75607</v>
      </c>
    </row>
    <row r="5" spans="2:3">
      <c r="B5" s="88" t="s">
        <v>0</v>
      </c>
      <c r="C5" s="89">
        <v>75455</v>
      </c>
    </row>
    <row r="6" spans="2:3">
      <c r="B6" s="88" t="s">
        <v>10</v>
      </c>
      <c r="C6" s="89">
        <v>75359</v>
      </c>
    </row>
    <row r="7" spans="2:3">
      <c r="B7" s="88" t="s">
        <v>170</v>
      </c>
      <c r="C7" s="89">
        <v>75221</v>
      </c>
    </row>
    <row r="8" spans="2:3">
      <c r="B8" s="88" t="s">
        <v>175</v>
      </c>
      <c r="C8" s="89">
        <v>74976</v>
      </c>
    </row>
    <row r="9" spans="2:3" ht="13.5" thickBot="1">
      <c r="B9" s="90" t="s">
        <v>186</v>
      </c>
      <c r="C9" s="91">
        <v>74830</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G21" sqref="G21"/>
    </sheetView>
  </sheetViews>
  <sheetFormatPr defaultColWidth="11.42578125" defaultRowHeight="12.75"/>
  <cols>
    <col min="2" max="2" width="5.28515625" customWidth="1"/>
    <col min="3" max="3" width="19.28515625" style="7" customWidth="1"/>
    <col min="4" max="4" width="22.85546875" customWidth="1"/>
    <col min="5" max="6" width="13.85546875" bestFit="1" customWidth="1"/>
  </cols>
  <sheetData>
    <row r="1" spans="2:8" ht="13.5" thickBot="1"/>
    <row r="2" spans="2:8" ht="44.25" customHeight="1">
      <c r="B2" s="100" t="s">
        <v>213</v>
      </c>
      <c r="C2" s="101"/>
      <c r="D2" s="101"/>
      <c r="E2" s="101"/>
      <c r="F2" s="102"/>
    </row>
    <row r="3" spans="2:8" ht="23.25" customHeight="1">
      <c r="B3" s="111" t="s">
        <v>22</v>
      </c>
      <c r="C3" s="97" t="s">
        <v>144</v>
      </c>
      <c r="D3" s="97" t="s">
        <v>117</v>
      </c>
      <c r="E3" s="97" t="s">
        <v>119</v>
      </c>
      <c r="F3" s="105"/>
    </row>
    <row r="4" spans="2:8">
      <c r="B4" s="111"/>
      <c r="C4" s="97"/>
      <c r="D4" s="97"/>
      <c r="E4" s="31" t="s">
        <v>150</v>
      </c>
      <c r="F4" s="45" t="s">
        <v>151</v>
      </c>
    </row>
    <row r="5" spans="2:8" ht="15">
      <c r="B5" s="93">
        <f>k_total_tec_0624!B6</f>
        <v>1</v>
      </c>
      <c r="C5" s="37" t="str">
        <f>k_total_tec_0624!C6</f>
        <v>METROPOLITAN LIFE</v>
      </c>
      <c r="D5" s="38">
        <f t="shared" ref="D5:D11" si="0">E5+F5</f>
        <v>1134268</v>
      </c>
      <c r="E5" s="38">
        <v>541827</v>
      </c>
      <c r="F5" s="39">
        <v>592441</v>
      </c>
      <c r="G5" s="4"/>
      <c r="H5" s="4"/>
    </row>
    <row r="6" spans="2:8" ht="15">
      <c r="B6" s="94">
        <f>k_total_tec_0624!B7</f>
        <v>2</v>
      </c>
      <c r="C6" s="37" t="str">
        <f>k_total_tec_0624!C7</f>
        <v>AZT VIITORUL TAU</v>
      </c>
      <c r="D6" s="38">
        <f t="shared" si="0"/>
        <v>1686593</v>
      </c>
      <c r="E6" s="38">
        <v>806464</v>
      </c>
      <c r="F6" s="39">
        <v>880129</v>
      </c>
      <c r="G6" s="4"/>
      <c r="H6" s="4"/>
    </row>
    <row r="7" spans="2:8" ht="15">
      <c r="B7" s="94">
        <f>k_total_tec_0624!B8</f>
        <v>3</v>
      </c>
      <c r="C7" s="37" t="str">
        <f>k_total_tec_0624!C8</f>
        <v>BCR</v>
      </c>
      <c r="D7" s="38">
        <f t="shared" si="0"/>
        <v>785487</v>
      </c>
      <c r="E7" s="38">
        <v>370979</v>
      </c>
      <c r="F7" s="39">
        <v>414508</v>
      </c>
      <c r="G7" s="4"/>
      <c r="H7" s="4"/>
    </row>
    <row r="8" spans="2:8" ht="15">
      <c r="B8" s="94">
        <f>k_total_tec_0624!B9</f>
        <v>4</v>
      </c>
      <c r="C8" s="37" t="str">
        <f>k_total_tec_0624!C9</f>
        <v>BRD</v>
      </c>
      <c r="D8" s="38">
        <f t="shared" si="0"/>
        <v>574953</v>
      </c>
      <c r="E8" s="38">
        <v>270665</v>
      </c>
      <c r="F8" s="39">
        <v>304288</v>
      </c>
      <c r="G8" s="4"/>
      <c r="H8" s="4"/>
    </row>
    <row r="9" spans="2:8" ht="15">
      <c r="B9" s="94">
        <f>k_total_tec_0624!B10</f>
        <v>5</v>
      </c>
      <c r="C9" s="37" t="str">
        <f>k_total_tec_0624!C10</f>
        <v>VITAL</v>
      </c>
      <c r="D9" s="38">
        <f t="shared" si="0"/>
        <v>1044047</v>
      </c>
      <c r="E9" s="38">
        <v>491372</v>
      </c>
      <c r="F9" s="39">
        <v>552675</v>
      </c>
      <c r="G9" s="4"/>
      <c r="H9" s="4"/>
    </row>
    <row r="10" spans="2:8" ht="15">
      <c r="B10" s="94">
        <f>k_total_tec_0624!B11</f>
        <v>6</v>
      </c>
      <c r="C10" s="37" t="str">
        <f>k_total_tec_0624!C11</f>
        <v>ARIPI</v>
      </c>
      <c r="D10" s="38">
        <f t="shared" si="0"/>
        <v>882434</v>
      </c>
      <c r="E10" s="38">
        <v>417434</v>
      </c>
      <c r="F10" s="39">
        <v>465000</v>
      </c>
      <c r="G10" s="4"/>
      <c r="H10" s="4"/>
    </row>
    <row r="11" spans="2:8" ht="15">
      <c r="B11" s="94">
        <f>k_total_tec_0624!B12</f>
        <v>7</v>
      </c>
      <c r="C11" s="37" t="s">
        <v>9</v>
      </c>
      <c r="D11" s="38">
        <f t="shared" si="0"/>
        <v>2107340</v>
      </c>
      <c r="E11" s="38">
        <v>1043152</v>
      </c>
      <c r="F11" s="39">
        <v>1064188</v>
      </c>
      <c r="G11" s="4"/>
      <c r="H11" s="4"/>
    </row>
    <row r="12" spans="2:8" ht="15.75" thickBot="1">
      <c r="B12" s="131" t="s">
        <v>23</v>
      </c>
      <c r="C12" s="132"/>
      <c r="D12" s="34">
        <f>SUM(D5:D11)</f>
        <v>8215122</v>
      </c>
      <c r="E12" s="34">
        <f>SUM(E5:E11)</f>
        <v>3941893</v>
      </c>
      <c r="F12" s="35">
        <f>SUM(F5:F11)</f>
        <v>4273229</v>
      </c>
      <c r="G12" s="4"/>
      <c r="H12" s="4"/>
    </row>
    <row r="14" spans="2:8">
      <c r="B14" s="11"/>
      <c r="C14" s="12"/>
    </row>
    <row r="15" spans="2:8">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K40" sqref="K40"/>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S17"/>
  <sheetViews>
    <sheetView zoomScaleNormal="100" workbookViewId="0">
      <selection activeCell="F22" sqref="F22"/>
    </sheetView>
  </sheetViews>
  <sheetFormatPr defaultColWidth="11.42578125" defaultRowHeight="12.75"/>
  <cols>
    <col min="2" max="2" width="6.28515625" customWidth="1"/>
    <col min="3" max="3" width="18.425781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row r="2" spans="2:19" ht="53.25" customHeight="1">
      <c r="B2" s="100" t="s">
        <v>214</v>
      </c>
      <c r="C2" s="101"/>
      <c r="D2" s="101"/>
      <c r="E2" s="101"/>
      <c r="F2" s="101"/>
      <c r="G2" s="101"/>
      <c r="H2" s="101"/>
      <c r="I2" s="101"/>
      <c r="J2" s="101"/>
      <c r="K2" s="101"/>
      <c r="L2" s="101"/>
      <c r="M2" s="101"/>
      <c r="N2" s="101"/>
      <c r="O2" s="101"/>
      <c r="P2" s="102"/>
    </row>
    <row r="3" spans="2:19" ht="23.25" customHeight="1">
      <c r="B3" s="111" t="s">
        <v>22</v>
      </c>
      <c r="C3" s="97" t="s">
        <v>144</v>
      </c>
      <c r="D3" s="97" t="s">
        <v>117</v>
      </c>
      <c r="E3" s="133"/>
      <c r="F3" s="134"/>
      <c r="G3" s="134"/>
      <c r="H3" s="135"/>
      <c r="I3" s="97" t="s">
        <v>119</v>
      </c>
      <c r="J3" s="97"/>
      <c r="K3" s="97"/>
      <c r="L3" s="97"/>
      <c r="M3" s="97"/>
      <c r="N3" s="97"/>
      <c r="O3" s="97"/>
      <c r="P3" s="105"/>
    </row>
    <row r="4" spans="2:19" ht="23.25" customHeight="1">
      <c r="B4" s="111"/>
      <c r="C4" s="97"/>
      <c r="D4" s="97"/>
      <c r="E4" s="97" t="s">
        <v>23</v>
      </c>
      <c r="F4" s="97"/>
      <c r="G4" s="97"/>
      <c r="H4" s="97"/>
      <c r="I4" s="97" t="s">
        <v>152</v>
      </c>
      <c r="J4" s="97"/>
      <c r="K4" s="97"/>
      <c r="L4" s="97"/>
      <c r="M4" s="97" t="s">
        <v>153</v>
      </c>
      <c r="N4" s="97"/>
      <c r="O4" s="97"/>
      <c r="P4" s="105"/>
    </row>
    <row r="5" spans="2:19" ht="47.25" customHeight="1">
      <c r="B5" s="111"/>
      <c r="C5" s="97"/>
      <c r="D5" s="97"/>
      <c r="E5" s="31" t="s">
        <v>154</v>
      </c>
      <c r="F5" s="31" t="s">
        <v>155</v>
      </c>
      <c r="G5" s="31" t="s">
        <v>6</v>
      </c>
      <c r="H5" s="31" t="s">
        <v>5</v>
      </c>
      <c r="I5" s="31" t="s">
        <v>154</v>
      </c>
      <c r="J5" s="31" t="s">
        <v>155</v>
      </c>
      <c r="K5" s="31" t="s">
        <v>6</v>
      </c>
      <c r="L5" s="31" t="s">
        <v>5</v>
      </c>
      <c r="M5" s="31" t="s">
        <v>154</v>
      </c>
      <c r="N5" s="31" t="s">
        <v>155</v>
      </c>
      <c r="O5" s="31" t="s">
        <v>6</v>
      </c>
      <c r="P5" s="45" t="s">
        <v>5</v>
      </c>
    </row>
    <row r="6" spans="2:19" ht="18" hidden="1" customHeight="1">
      <c r="B6" s="95"/>
      <c r="C6" s="92"/>
      <c r="D6" s="16" t="s">
        <v>156</v>
      </c>
      <c r="E6" s="16" t="s">
        <v>157</v>
      </c>
      <c r="F6" s="16" t="s">
        <v>158</v>
      </c>
      <c r="G6" s="16"/>
      <c r="H6" s="16" t="s">
        <v>159</v>
      </c>
      <c r="I6" s="16" t="s">
        <v>157</v>
      </c>
      <c r="J6" s="16" t="s">
        <v>158</v>
      </c>
      <c r="K6" s="16"/>
      <c r="L6" s="16" t="s">
        <v>159</v>
      </c>
      <c r="M6" s="16" t="s">
        <v>160</v>
      </c>
      <c r="N6" s="16" t="s">
        <v>161</v>
      </c>
      <c r="O6" s="16"/>
      <c r="P6" s="17" t="s">
        <v>162</v>
      </c>
    </row>
    <row r="7" spans="2:19" ht="15">
      <c r="B7" s="36">
        <f>k_total_tec_0624!B6</f>
        <v>1</v>
      </c>
      <c r="C7" s="37" t="str">
        <f>k_total_tec_0624!C6</f>
        <v>METROPOLITAN LIFE</v>
      </c>
      <c r="D7" s="38">
        <f>SUM(E7+F7+G7+H7)</f>
        <v>1134268</v>
      </c>
      <c r="E7" s="38">
        <f>I7+M7</f>
        <v>97898</v>
      </c>
      <c r="F7" s="38">
        <f>J7+N7</f>
        <v>278467</v>
      </c>
      <c r="G7" s="38">
        <f>K7+O7</f>
        <v>415885</v>
      </c>
      <c r="H7" s="38">
        <f>L7+P7</f>
        <v>342018</v>
      </c>
      <c r="I7" s="38">
        <v>46260</v>
      </c>
      <c r="J7" s="38">
        <v>129898</v>
      </c>
      <c r="K7" s="38">
        <v>193368</v>
      </c>
      <c r="L7" s="38">
        <v>172301</v>
      </c>
      <c r="M7" s="38">
        <v>51638</v>
      </c>
      <c r="N7" s="38">
        <v>148569</v>
      </c>
      <c r="O7" s="38">
        <v>222517</v>
      </c>
      <c r="P7" s="39">
        <v>169717</v>
      </c>
    </row>
    <row r="8" spans="2:19" ht="15">
      <c r="B8" s="40">
        <f>k_total_tec_0624!B7</f>
        <v>2</v>
      </c>
      <c r="C8" s="37" t="str">
        <f>k_total_tec_0624!C7</f>
        <v>AZT VIITORUL TAU</v>
      </c>
      <c r="D8" s="38">
        <f t="shared" ref="D8:D13" si="0">SUM(E8+F8+G8+H8)</f>
        <v>1686593</v>
      </c>
      <c r="E8" s="38">
        <f t="shared" ref="E8:E13" si="1">I8+M8</f>
        <v>97774</v>
      </c>
      <c r="F8" s="38">
        <f t="shared" ref="F8:F13" si="2">J8+N8</f>
        <v>261504</v>
      </c>
      <c r="G8" s="38">
        <f t="shared" ref="G8:G13" si="3">K8+O8</f>
        <v>619043</v>
      </c>
      <c r="H8" s="38">
        <f t="shared" ref="H8:H13" si="4">L8+P8</f>
        <v>708272</v>
      </c>
      <c r="I8" s="38">
        <v>46167</v>
      </c>
      <c r="J8" s="38">
        <v>122688</v>
      </c>
      <c r="K8" s="38">
        <v>288924</v>
      </c>
      <c r="L8" s="38">
        <v>348685</v>
      </c>
      <c r="M8" s="38">
        <v>51607</v>
      </c>
      <c r="N8" s="38">
        <v>138816</v>
      </c>
      <c r="O8" s="38">
        <v>330119</v>
      </c>
      <c r="P8" s="39">
        <v>359587</v>
      </c>
    </row>
    <row r="9" spans="2:19" ht="15">
      <c r="B9" s="40">
        <f>k_total_tec_0624!B8</f>
        <v>3</v>
      </c>
      <c r="C9" s="41" t="str">
        <f>k_total_tec_0624!C8</f>
        <v>BCR</v>
      </c>
      <c r="D9" s="38">
        <f t="shared" si="0"/>
        <v>785487</v>
      </c>
      <c r="E9" s="38">
        <f t="shared" si="1"/>
        <v>99559</v>
      </c>
      <c r="F9" s="38">
        <f t="shared" si="2"/>
        <v>288778</v>
      </c>
      <c r="G9" s="38">
        <f t="shared" si="3"/>
        <v>231799</v>
      </c>
      <c r="H9" s="38">
        <f t="shared" si="4"/>
        <v>165351</v>
      </c>
      <c r="I9" s="38">
        <v>46885</v>
      </c>
      <c r="J9" s="38">
        <v>134817</v>
      </c>
      <c r="K9" s="38">
        <v>108664</v>
      </c>
      <c r="L9" s="38">
        <v>80613</v>
      </c>
      <c r="M9" s="38">
        <v>52674</v>
      </c>
      <c r="N9" s="38">
        <v>153961</v>
      </c>
      <c r="O9" s="38">
        <v>123135</v>
      </c>
      <c r="P9" s="39">
        <v>84738</v>
      </c>
    </row>
    <row r="10" spans="2:19" ht="15">
      <c r="B10" s="40">
        <f>k_total_tec_0624!B9</f>
        <v>4</v>
      </c>
      <c r="C10" s="41" t="str">
        <f>k_total_tec_0624!C9</f>
        <v>BRD</v>
      </c>
      <c r="D10" s="38">
        <f t="shared" si="0"/>
        <v>574953</v>
      </c>
      <c r="E10" s="38">
        <f t="shared" si="1"/>
        <v>102404</v>
      </c>
      <c r="F10" s="38">
        <f t="shared" si="2"/>
        <v>254970</v>
      </c>
      <c r="G10" s="38">
        <f t="shared" si="3"/>
        <v>147184</v>
      </c>
      <c r="H10" s="38">
        <f t="shared" si="4"/>
        <v>70395</v>
      </c>
      <c r="I10" s="38">
        <v>48287</v>
      </c>
      <c r="J10" s="38">
        <v>119825</v>
      </c>
      <c r="K10" s="38">
        <v>69100</v>
      </c>
      <c r="L10" s="38">
        <v>33453</v>
      </c>
      <c r="M10" s="38">
        <v>54117</v>
      </c>
      <c r="N10" s="38">
        <v>135145</v>
      </c>
      <c r="O10" s="38">
        <v>78084</v>
      </c>
      <c r="P10" s="39">
        <v>36942</v>
      </c>
    </row>
    <row r="11" spans="2:19" ht="15">
      <c r="B11" s="40">
        <f>k_total_tec_0624!B10</f>
        <v>5</v>
      </c>
      <c r="C11" s="41" t="str">
        <f>k_total_tec_0624!C10</f>
        <v>VITAL</v>
      </c>
      <c r="D11" s="38">
        <f t="shared" si="0"/>
        <v>1044047</v>
      </c>
      <c r="E11" s="38">
        <f t="shared" si="1"/>
        <v>97665</v>
      </c>
      <c r="F11" s="38">
        <f t="shared" si="2"/>
        <v>313457</v>
      </c>
      <c r="G11" s="38">
        <f t="shared" si="3"/>
        <v>371783</v>
      </c>
      <c r="H11" s="38">
        <f t="shared" si="4"/>
        <v>261142</v>
      </c>
      <c r="I11" s="38">
        <v>46154</v>
      </c>
      <c r="J11" s="38">
        <v>146015</v>
      </c>
      <c r="K11" s="38">
        <v>170796</v>
      </c>
      <c r="L11" s="38">
        <v>128407</v>
      </c>
      <c r="M11" s="38">
        <v>51511</v>
      </c>
      <c r="N11" s="38">
        <v>167442</v>
      </c>
      <c r="O11" s="38">
        <v>200987</v>
      </c>
      <c r="P11" s="39">
        <v>132735</v>
      </c>
    </row>
    <row r="12" spans="2:19" ht="15">
      <c r="B12" s="40">
        <f>k_total_tec_0624!B11</f>
        <v>6</v>
      </c>
      <c r="C12" s="41" t="str">
        <f>k_total_tec_0624!C11</f>
        <v>ARIPI</v>
      </c>
      <c r="D12" s="38">
        <f t="shared" si="0"/>
        <v>882434</v>
      </c>
      <c r="E12" s="38">
        <f t="shared" si="1"/>
        <v>97534</v>
      </c>
      <c r="F12" s="38">
        <f t="shared" si="2"/>
        <v>250798</v>
      </c>
      <c r="G12" s="38">
        <f t="shared" si="3"/>
        <v>293835</v>
      </c>
      <c r="H12" s="38">
        <f t="shared" si="4"/>
        <v>240267</v>
      </c>
      <c r="I12" s="38">
        <v>46034</v>
      </c>
      <c r="J12" s="38">
        <v>117496</v>
      </c>
      <c r="K12" s="38">
        <v>135400</v>
      </c>
      <c r="L12" s="38">
        <v>118504</v>
      </c>
      <c r="M12" s="38">
        <v>51500</v>
      </c>
      <c r="N12" s="38">
        <v>133302</v>
      </c>
      <c r="O12" s="38">
        <v>158435</v>
      </c>
      <c r="P12" s="39">
        <v>121763</v>
      </c>
    </row>
    <row r="13" spans="2:19" ht="15">
      <c r="B13" s="40">
        <f>k_total_tec_0624!B12</f>
        <v>7</v>
      </c>
      <c r="C13" s="41" t="s">
        <v>9</v>
      </c>
      <c r="D13" s="38">
        <f t="shared" si="0"/>
        <v>2107340</v>
      </c>
      <c r="E13" s="38">
        <f t="shared" si="1"/>
        <v>98524</v>
      </c>
      <c r="F13" s="38">
        <f t="shared" si="2"/>
        <v>308248</v>
      </c>
      <c r="G13" s="38">
        <f t="shared" si="3"/>
        <v>759543</v>
      </c>
      <c r="H13" s="38">
        <f t="shared" si="4"/>
        <v>941025</v>
      </c>
      <c r="I13" s="38">
        <v>46540</v>
      </c>
      <c r="J13" s="38">
        <v>145110</v>
      </c>
      <c r="K13" s="38">
        <v>369625</v>
      </c>
      <c r="L13" s="38">
        <v>481877</v>
      </c>
      <c r="M13" s="38">
        <v>51984</v>
      </c>
      <c r="N13" s="38">
        <v>163138</v>
      </c>
      <c r="O13" s="38">
        <v>389918</v>
      </c>
      <c r="P13" s="39">
        <v>459148</v>
      </c>
      <c r="Q13" s="4"/>
      <c r="R13" s="4"/>
      <c r="S13" s="4"/>
    </row>
    <row r="14" spans="2:19" ht="15.75" thickBot="1">
      <c r="B14" s="109" t="s">
        <v>23</v>
      </c>
      <c r="C14" s="110"/>
      <c r="D14" s="34">
        <f t="shared" ref="D14:P14" si="5">SUM(D7:D13)</f>
        <v>8215122</v>
      </c>
      <c r="E14" s="34">
        <f t="shared" si="5"/>
        <v>691358</v>
      </c>
      <c r="F14" s="34">
        <f t="shared" si="5"/>
        <v>1956222</v>
      </c>
      <c r="G14" s="34">
        <f t="shared" si="5"/>
        <v>2839072</v>
      </c>
      <c r="H14" s="34">
        <f t="shared" si="5"/>
        <v>2728470</v>
      </c>
      <c r="I14" s="34">
        <f t="shared" si="5"/>
        <v>326327</v>
      </c>
      <c r="J14" s="34">
        <f t="shared" si="5"/>
        <v>915849</v>
      </c>
      <c r="K14" s="34">
        <f t="shared" si="5"/>
        <v>1335877</v>
      </c>
      <c r="L14" s="34">
        <f t="shared" si="5"/>
        <v>1363840</v>
      </c>
      <c r="M14" s="34">
        <f t="shared" si="5"/>
        <v>365031</v>
      </c>
      <c r="N14" s="34">
        <f t="shared" si="5"/>
        <v>1040373</v>
      </c>
      <c r="O14" s="34">
        <f t="shared" si="5"/>
        <v>1503195</v>
      </c>
      <c r="P14" s="35">
        <f t="shared" si="5"/>
        <v>1364630</v>
      </c>
    </row>
    <row r="16" spans="2:19">
      <c r="B16" s="11"/>
      <c r="C16" s="12"/>
      <c r="E16" s="4"/>
      <c r="I16" s="4"/>
    </row>
    <row r="17" spans="2:3">
      <c r="B17" s="15"/>
      <c r="C17" s="15"/>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P15" sqref="P15"/>
    </sheetView>
  </sheetViews>
  <sheetFormatPr defaultRowHeight="12.75"/>
  <sheetData/>
  <phoneticPr fontId="1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O9" sqref="O9"/>
    </sheetView>
  </sheetViews>
  <sheetFormatPr defaultRowHeight="12.75"/>
  <cols>
    <col min="2" max="2" width="4.7109375" customWidth="1"/>
    <col min="3" max="3" width="18.5703125" customWidth="1"/>
    <col min="4" max="4" width="22.42578125" customWidth="1"/>
    <col min="5" max="5" width="19.85546875" customWidth="1"/>
    <col min="6" max="6" width="14.28515625" customWidth="1"/>
    <col min="7" max="7" width="12.5703125" customWidth="1"/>
    <col min="8" max="8" width="15.7109375" customWidth="1"/>
    <col min="9" max="9" width="16.5703125" customWidth="1"/>
    <col min="10" max="10" width="14.28515625" customWidth="1"/>
    <col min="11" max="11" width="18" customWidth="1"/>
  </cols>
  <sheetData>
    <row r="1" spans="2:11" ht="13.5" thickBot="1"/>
    <row r="2" spans="2:11" ht="44.25" customHeight="1">
      <c r="B2" s="100" t="s">
        <v>189</v>
      </c>
      <c r="C2" s="101"/>
      <c r="D2" s="101"/>
      <c r="E2" s="101"/>
      <c r="F2" s="101"/>
      <c r="G2" s="101"/>
      <c r="H2" s="101"/>
      <c r="I2" s="101"/>
      <c r="J2" s="101"/>
      <c r="K2" s="102"/>
    </row>
    <row r="3" spans="2:11" ht="69.75" customHeight="1">
      <c r="B3" s="99" t="s">
        <v>22</v>
      </c>
      <c r="C3" s="103" t="s">
        <v>144</v>
      </c>
      <c r="D3" s="97" t="s">
        <v>16</v>
      </c>
      <c r="E3" s="97" t="s">
        <v>118</v>
      </c>
      <c r="F3" s="97"/>
      <c r="G3" s="97" t="s">
        <v>192</v>
      </c>
      <c r="H3" s="97"/>
      <c r="I3" s="97"/>
      <c r="J3" s="97" t="s">
        <v>119</v>
      </c>
      <c r="K3" s="105"/>
    </row>
    <row r="4" spans="2:11" ht="119.25" customHeight="1">
      <c r="B4" s="99" t="s">
        <v>22</v>
      </c>
      <c r="C4" s="103"/>
      <c r="D4" s="97"/>
      <c r="E4" s="31" t="s">
        <v>28</v>
      </c>
      <c r="F4" s="31" t="s">
        <v>120</v>
      </c>
      <c r="G4" s="31" t="s">
        <v>28</v>
      </c>
      <c r="H4" s="31" t="s">
        <v>121</v>
      </c>
      <c r="I4" s="31" t="s">
        <v>120</v>
      </c>
      <c r="J4" s="31" t="s">
        <v>193</v>
      </c>
      <c r="K4" s="45" t="s">
        <v>194</v>
      </c>
    </row>
    <row r="5" spans="2:11" hidden="1">
      <c r="B5" s="25"/>
      <c r="C5" s="23"/>
      <c r="D5" s="24" t="s">
        <v>122</v>
      </c>
      <c r="E5" s="24" t="s">
        <v>123</v>
      </c>
      <c r="F5" s="23"/>
      <c r="G5" s="24" t="s">
        <v>124</v>
      </c>
      <c r="H5" s="23"/>
      <c r="I5" s="23"/>
      <c r="J5" s="24" t="s">
        <v>125</v>
      </c>
      <c r="K5" s="26" t="s">
        <v>126</v>
      </c>
    </row>
    <row r="6" spans="2:11" ht="15">
      <c r="B6" s="36">
        <f>[1]k_total_tec_0609!A10</f>
        <v>1</v>
      </c>
      <c r="C6" s="37" t="s">
        <v>11</v>
      </c>
      <c r="D6" s="38">
        <v>1134268</v>
      </c>
      <c r="E6" s="38">
        <v>572574</v>
      </c>
      <c r="F6" s="47">
        <f>E6/D6</f>
        <v>0.5047960446737455</v>
      </c>
      <c r="G6" s="38">
        <v>25492</v>
      </c>
      <c r="H6" s="47">
        <f t="shared" ref="H6:H13" si="0">G6/$G$13</f>
        <v>0.13965387839177812</v>
      </c>
      <c r="I6" s="47">
        <f>G6/D6</f>
        <v>2.2474406401309037E-2</v>
      </c>
      <c r="J6" s="38">
        <v>20654</v>
      </c>
      <c r="K6" s="39">
        <v>4838</v>
      </c>
    </row>
    <row r="7" spans="2:11" ht="15">
      <c r="B7" s="40">
        <v>2</v>
      </c>
      <c r="C7" s="37" t="str">
        <f>[1]k_total_tec_0609!B12</f>
        <v>AZT VIITORUL TAU</v>
      </c>
      <c r="D7" s="38">
        <v>1686593</v>
      </c>
      <c r="E7" s="38">
        <v>861612</v>
      </c>
      <c r="F7" s="47">
        <f t="shared" ref="F7:F12" si="1">E7/D7</f>
        <v>0.51085946639171398</v>
      </c>
      <c r="G7" s="38">
        <v>37320</v>
      </c>
      <c r="H7" s="47">
        <f t="shared" si="0"/>
        <v>0.20445170020324646</v>
      </c>
      <c r="I7" s="47">
        <f>G7/D7</f>
        <v>2.2127448649437061E-2</v>
      </c>
      <c r="J7" s="38">
        <v>29910</v>
      </c>
      <c r="K7" s="39">
        <v>7410</v>
      </c>
    </row>
    <row r="8" spans="2:11" ht="15">
      <c r="B8" s="40">
        <v>3</v>
      </c>
      <c r="C8" s="41" t="str">
        <f>[1]k_total_tec_0609!B13</f>
        <v>BCR</v>
      </c>
      <c r="D8" s="38">
        <v>785487</v>
      </c>
      <c r="E8" s="38">
        <v>370677</v>
      </c>
      <c r="F8" s="47">
        <f t="shared" si="1"/>
        <v>0.47190723716624211</v>
      </c>
      <c r="G8" s="38">
        <v>17147</v>
      </c>
      <c r="H8" s="47">
        <f t="shared" si="0"/>
        <v>9.3937119597670607E-2</v>
      </c>
      <c r="I8" s="47">
        <f>G8/D8</f>
        <v>2.1829769302356371E-2</v>
      </c>
      <c r="J8" s="38">
        <v>14237</v>
      </c>
      <c r="K8" s="39">
        <v>2910</v>
      </c>
    </row>
    <row r="9" spans="2:11" ht="15">
      <c r="B9" s="40">
        <v>4</v>
      </c>
      <c r="C9" s="41" t="str">
        <f>[1]k_total_tec_0609!B15</f>
        <v>BRD</v>
      </c>
      <c r="D9" s="38">
        <v>574953</v>
      </c>
      <c r="E9" s="38">
        <v>263612</v>
      </c>
      <c r="F9" s="47">
        <f t="shared" si="1"/>
        <v>0.45849312900358813</v>
      </c>
      <c r="G9" s="38">
        <v>11982</v>
      </c>
      <c r="H9" s="47">
        <f t="shared" si="0"/>
        <v>6.5641486383582512E-2</v>
      </c>
      <c r="I9" s="47">
        <v>2.4474098565715047E-2</v>
      </c>
      <c r="J9" s="38">
        <v>9967</v>
      </c>
      <c r="K9" s="39">
        <v>2015</v>
      </c>
    </row>
    <row r="10" spans="2:11" ht="15">
      <c r="B10" s="40">
        <v>5</v>
      </c>
      <c r="C10" s="41" t="str">
        <f>[1]k_total_tec_0609!B16</f>
        <v>VITAL</v>
      </c>
      <c r="D10" s="38">
        <v>1044047</v>
      </c>
      <c r="E10" s="38">
        <v>488657</v>
      </c>
      <c r="F10" s="47">
        <f t="shared" si="1"/>
        <v>0.4680411897165549</v>
      </c>
      <c r="G10" s="38">
        <v>21837</v>
      </c>
      <c r="H10" s="47">
        <f t="shared" si="0"/>
        <v>0.11963054065751053</v>
      </c>
      <c r="I10" s="47">
        <v>2.3634883424390147E-2</v>
      </c>
      <c r="J10" s="38">
        <v>17770</v>
      </c>
      <c r="K10" s="39">
        <v>4067</v>
      </c>
    </row>
    <row r="11" spans="2:11" ht="15">
      <c r="B11" s="40">
        <v>6</v>
      </c>
      <c r="C11" s="41" t="str">
        <f>[1]k_total_tec_0609!B18</f>
        <v>ARIPI</v>
      </c>
      <c r="D11" s="38">
        <v>882434</v>
      </c>
      <c r="E11" s="38">
        <v>428722</v>
      </c>
      <c r="F11" s="47">
        <f t="shared" si="1"/>
        <v>0.48584030080436613</v>
      </c>
      <c r="G11" s="38">
        <v>19033</v>
      </c>
      <c r="H11" s="47">
        <f t="shared" si="0"/>
        <v>0.10426927143538023</v>
      </c>
      <c r="I11" s="47">
        <v>2.388497247862988E-2</v>
      </c>
      <c r="J11" s="38">
        <v>15649</v>
      </c>
      <c r="K11" s="39">
        <v>3384</v>
      </c>
    </row>
    <row r="12" spans="2:11" ht="15">
      <c r="B12" s="40">
        <v>7</v>
      </c>
      <c r="C12" s="41" t="s">
        <v>9</v>
      </c>
      <c r="D12" s="38">
        <v>2107340</v>
      </c>
      <c r="E12" s="38">
        <v>1159475</v>
      </c>
      <c r="F12" s="47">
        <f t="shared" si="1"/>
        <v>0.55020784496094599</v>
      </c>
      <c r="G12" s="38">
        <v>49726</v>
      </c>
      <c r="H12" s="47">
        <f t="shared" si="0"/>
        <v>0.27241600333083155</v>
      </c>
      <c r="I12" s="47">
        <f>G12/D12</f>
        <v>2.3596571981740012E-2</v>
      </c>
      <c r="J12" s="38">
        <v>39695</v>
      </c>
      <c r="K12" s="39">
        <v>10031</v>
      </c>
    </row>
    <row r="13" spans="2:11" ht="15.75" thickBot="1">
      <c r="B13" s="32" t="s">
        <v>23</v>
      </c>
      <c r="C13" s="33"/>
      <c r="D13" s="34">
        <f>SUM(D6:D12)</f>
        <v>8215122</v>
      </c>
      <c r="E13" s="34">
        <f>SUM(E6:E12)</f>
        <v>4145329</v>
      </c>
      <c r="F13" s="46">
        <f>E13/D13</f>
        <v>0.50459737542546534</v>
      </c>
      <c r="G13" s="34">
        <f>SUM(G6:G12)</f>
        <v>182537</v>
      </c>
      <c r="H13" s="46">
        <f t="shared" si="0"/>
        <v>1</v>
      </c>
      <c r="I13" s="46">
        <f>G13/D13</f>
        <v>2.2219633500269381E-2</v>
      </c>
      <c r="J13" s="34">
        <f>SUM(J6:J12)</f>
        <v>147882</v>
      </c>
      <c r="K13" s="35">
        <f>SUM(K6:K12)</f>
        <v>34655</v>
      </c>
    </row>
    <row r="14" spans="2:11">
      <c r="C14" s="7"/>
      <c r="D14" s="4"/>
      <c r="E14" s="4"/>
    </row>
    <row r="15" spans="2:11" ht="14.25" customHeight="1">
      <c r="B15" s="104" t="s">
        <v>127</v>
      </c>
      <c r="C15" s="104"/>
      <c r="D15" s="104"/>
      <c r="E15" s="104"/>
      <c r="F15" s="104"/>
      <c r="G15" s="104"/>
      <c r="H15" s="104"/>
      <c r="I15" s="104"/>
      <c r="J15" s="104"/>
      <c r="K15" s="104"/>
    </row>
    <row r="16" spans="2:11" ht="33.75" customHeight="1">
      <c r="B16" s="107" t="s">
        <v>163</v>
      </c>
      <c r="C16" s="107"/>
      <c r="D16" s="107"/>
      <c r="E16" s="107"/>
      <c r="F16" s="107"/>
      <c r="G16" s="107"/>
      <c r="H16" s="107"/>
      <c r="I16" s="107"/>
      <c r="J16" s="107"/>
      <c r="K16" s="107"/>
    </row>
    <row r="17" spans="2:11" ht="30.75" customHeight="1">
      <c r="B17" s="104" t="s">
        <v>128</v>
      </c>
      <c r="C17" s="104"/>
      <c r="D17" s="104"/>
      <c r="E17" s="104"/>
      <c r="F17" s="104"/>
      <c r="G17" s="104"/>
      <c r="H17" s="104"/>
      <c r="I17" s="104"/>
      <c r="J17" s="104"/>
      <c r="K17" s="104"/>
    </row>
    <row r="18" spans="2:11" ht="210.75" customHeight="1">
      <c r="B18" s="104" t="s">
        <v>191</v>
      </c>
      <c r="C18" s="106"/>
      <c r="D18" s="106"/>
      <c r="E18" s="106"/>
      <c r="F18" s="106"/>
      <c r="G18" s="106"/>
      <c r="H18" s="106"/>
      <c r="I18" s="106"/>
      <c r="J18" s="106"/>
      <c r="K18" s="106"/>
    </row>
  </sheetData>
  <mergeCells count="11">
    <mergeCell ref="B18:K18"/>
    <mergeCell ref="B3:B4"/>
    <mergeCell ref="C3:C4"/>
    <mergeCell ref="B2:K2"/>
    <mergeCell ref="B15:K15"/>
    <mergeCell ref="B16:K16"/>
    <mergeCell ref="B17:K17"/>
    <mergeCell ref="D3:D4"/>
    <mergeCell ref="E3:F3"/>
    <mergeCell ref="G3:I3"/>
    <mergeCell ref="J3:K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I18"/>
  <sheetViews>
    <sheetView zoomScaleNormal="100" workbookViewId="0">
      <selection activeCell="D34" sqref="D34"/>
    </sheetView>
  </sheetViews>
  <sheetFormatPr defaultRowHeight="12.75"/>
  <cols>
    <col min="2" max="2" width="4.85546875" customWidth="1"/>
    <col min="3" max="3" width="18.140625" customWidth="1"/>
    <col min="4" max="9" width="13.5703125" customWidth="1"/>
  </cols>
  <sheetData>
    <row r="1" spans="2:9" ht="13.5" thickBot="1"/>
    <row r="2" spans="2:9" s="2" customFormat="1" ht="56.25" customHeight="1">
      <c r="B2" s="100" t="s">
        <v>195</v>
      </c>
      <c r="C2" s="101"/>
      <c r="D2" s="101"/>
      <c r="E2" s="101"/>
      <c r="F2" s="101"/>
      <c r="G2" s="101"/>
      <c r="H2" s="101"/>
      <c r="I2" s="102"/>
    </row>
    <row r="3" spans="2:9" s="18" customFormat="1" ht="12.75" customHeight="1">
      <c r="B3" s="111" t="s">
        <v>22</v>
      </c>
      <c r="C3" s="97" t="s">
        <v>164</v>
      </c>
      <c r="D3" s="108" t="s">
        <v>1</v>
      </c>
      <c r="E3" s="108" t="s">
        <v>12</v>
      </c>
      <c r="F3" s="108" t="s">
        <v>14</v>
      </c>
      <c r="G3" s="108" t="s">
        <v>168</v>
      </c>
      <c r="H3" s="108" t="s">
        <v>173</v>
      </c>
      <c r="I3" s="112" t="s">
        <v>177</v>
      </c>
    </row>
    <row r="4" spans="2:9" s="18" customFormat="1" ht="30" customHeight="1">
      <c r="B4" s="111"/>
      <c r="C4" s="97"/>
      <c r="D4" s="97"/>
      <c r="E4" s="97"/>
      <c r="F4" s="97"/>
      <c r="G4" s="97"/>
      <c r="H4" s="97"/>
      <c r="I4" s="105"/>
    </row>
    <row r="5" spans="2:9" ht="15">
      <c r="B5" s="36">
        <f>k_total_tec_0624!B6</f>
        <v>1</v>
      </c>
      <c r="C5" s="37" t="str">
        <f>k_total_tec_0624!C6</f>
        <v>METROPOLITAN LIFE</v>
      </c>
      <c r="D5" s="38">
        <v>1129534</v>
      </c>
      <c r="E5" s="38">
        <v>1130651</v>
      </c>
      <c r="F5" s="38">
        <v>1131213</v>
      </c>
      <c r="G5" s="38">
        <v>1132344</v>
      </c>
      <c r="H5" s="38">
        <v>1133310</v>
      </c>
      <c r="I5" s="39">
        <v>1134268</v>
      </c>
    </row>
    <row r="6" spans="2:9" ht="15">
      <c r="B6" s="40">
        <f>k_total_tec_0624!B7</f>
        <v>2</v>
      </c>
      <c r="C6" s="37" t="str">
        <f>k_total_tec_0624!C7</f>
        <v>AZT VIITORUL TAU</v>
      </c>
      <c r="D6" s="38">
        <v>1683133</v>
      </c>
      <c r="E6" s="38">
        <v>1684174</v>
      </c>
      <c r="F6" s="38">
        <v>1684738</v>
      </c>
      <c r="G6" s="38">
        <v>1685488</v>
      </c>
      <c r="H6" s="38">
        <v>1686144</v>
      </c>
      <c r="I6" s="39">
        <v>1686593</v>
      </c>
    </row>
    <row r="7" spans="2:9" ht="15">
      <c r="B7" s="40">
        <f>k_total_tec_0624!B8</f>
        <v>3</v>
      </c>
      <c r="C7" s="41" t="str">
        <f>k_total_tec_0624!C8</f>
        <v>BCR</v>
      </c>
      <c r="D7" s="38">
        <v>778159</v>
      </c>
      <c r="E7" s="38">
        <v>780044</v>
      </c>
      <c r="F7" s="38">
        <v>781184</v>
      </c>
      <c r="G7" s="38">
        <v>782780</v>
      </c>
      <c r="H7" s="38">
        <v>784173</v>
      </c>
      <c r="I7" s="39">
        <v>785487</v>
      </c>
    </row>
    <row r="8" spans="2:9" ht="15">
      <c r="B8" s="40">
        <f>k_total_tec_0624!B9</f>
        <v>4</v>
      </c>
      <c r="C8" s="41" t="str">
        <f>k_total_tec_0624!C9</f>
        <v>BRD</v>
      </c>
      <c r="D8" s="38">
        <v>568572</v>
      </c>
      <c r="E8" s="38">
        <v>570283</v>
      </c>
      <c r="F8" s="38">
        <v>571328</v>
      </c>
      <c r="G8" s="38">
        <v>572599</v>
      </c>
      <c r="H8" s="38">
        <v>573709</v>
      </c>
      <c r="I8" s="39">
        <v>574953</v>
      </c>
    </row>
    <row r="9" spans="2:9" ht="15">
      <c r="B9" s="40">
        <f>k_total_tec_0624!B10</f>
        <v>5</v>
      </c>
      <c r="C9" s="41" t="str">
        <f>k_total_tec_0624!C10</f>
        <v>VITAL</v>
      </c>
      <c r="D9" s="38">
        <v>1038420</v>
      </c>
      <c r="E9" s="38">
        <v>1039932</v>
      </c>
      <c r="F9" s="38">
        <v>1040831</v>
      </c>
      <c r="G9" s="38">
        <v>1042102</v>
      </c>
      <c r="H9" s="38">
        <v>1043023</v>
      </c>
      <c r="I9" s="39">
        <v>1044047</v>
      </c>
    </row>
    <row r="10" spans="2:9" ht="15">
      <c r="B10" s="40">
        <f>k_total_tec_0624!B11</f>
        <v>6</v>
      </c>
      <c r="C10" s="41" t="str">
        <f>k_total_tec_0624!C11</f>
        <v>ARIPI</v>
      </c>
      <c r="D10" s="38">
        <v>876133</v>
      </c>
      <c r="E10" s="38">
        <v>877771</v>
      </c>
      <c r="F10" s="38">
        <v>878788</v>
      </c>
      <c r="G10" s="38">
        <v>880171</v>
      </c>
      <c r="H10" s="38">
        <v>881266</v>
      </c>
      <c r="I10" s="39">
        <v>882434</v>
      </c>
    </row>
    <row r="11" spans="2:9" ht="15">
      <c r="B11" s="40">
        <f>k_total_tec_0624!B12</f>
        <v>7</v>
      </c>
      <c r="C11" s="41" t="str">
        <f>k_total_tec_0624!C12</f>
        <v>NN</v>
      </c>
      <c r="D11" s="38">
        <v>2105308</v>
      </c>
      <c r="E11" s="38">
        <v>2105903</v>
      </c>
      <c r="F11" s="38">
        <v>2105873</v>
      </c>
      <c r="G11" s="38">
        <v>2106398</v>
      </c>
      <c r="H11" s="38">
        <v>2107109</v>
      </c>
      <c r="I11" s="39">
        <v>2107340</v>
      </c>
    </row>
    <row r="12" spans="2:9" ht="15.75" thickBot="1">
      <c r="B12" s="109" t="s">
        <v>20</v>
      </c>
      <c r="C12" s="110"/>
      <c r="D12" s="48">
        <f t="shared" ref="D12:I12" si="0">SUM(D5:D11)</f>
        <v>8179259</v>
      </c>
      <c r="E12" s="48">
        <f t="shared" si="0"/>
        <v>8188758</v>
      </c>
      <c r="F12" s="48">
        <f t="shared" si="0"/>
        <v>8193955</v>
      </c>
      <c r="G12" s="48">
        <f t="shared" si="0"/>
        <v>8201882</v>
      </c>
      <c r="H12" s="48">
        <f t="shared" si="0"/>
        <v>8208734</v>
      </c>
      <c r="I12" s="49">
        <f t="shared" si="0"/>
        <v>8215122</v>
      </c>
    </row>
    <row r="17" spans="3:3" ht="18">
      <c r="C17" s="1"/>
    </row>
    <row r="18" spans="3:3" ht="18">
      <c r="C18" s="1"/>
    </row>
  </sheetData>
  <mergeCells count="10">
    <mergeCell ref="B12:C12"/>
    <mergeCell ref="B3:B4"/>
    <mergeCell ref="C3:C4"/>
    <mergeCell ref="I3:I4"/>
    <mergeCell ref="H3:H4"/>
    <mergeCell ref="G3:G4"/>
    <mergeCell ref="F3:F4"/>
    <mergeCell ref="B2:I2"/>
    <mergeCell ref="E3:E4"/>
    <mergeCell ref="D3:D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P24"/>
  <sheetViews>
    <sheetView zoomScaleNormal="100" workbookViewId="0">
      <selection activeCell="E19" sqref="E19"/>
    </sheetView>
  </sheetViews>
  <sheetFormatPr defaultRowHeight="12.75"/>
  <cols>
    <col min="2" max="2" width="5.85546875" customWidth="1"/>
    <col min="3" max="3" width="19" customWidth="1"/>
    <col min="4" max="9" width="17.5703125" customWidth="1"/>
    <col min="10" max="10" width="18.42578125" customWidth="1"/>
    <col min="13" max="13" width="11.140625" bestFit="1" customWidth="1"/>
    <col min="16" max="16" width="16.7109375" customWidth="1"/>
  </cols>
  <sheetData>
    <row r="1" spans="2:16" ht="13.5" thickBot="1"/>
    <row r="2" spans="2:16" ht="59.25" customHeight="1">
      <c r="B2" s="114" t="s">
        <v>215</v>
      </c>
      <c r="C2" s="115"/>
      <c r="D2" s="115"/>
      <c r="E2" s="115"/>
      <c r="F2" s="115"/>
      <c r="G2" s="115"/>
      <c r="H2" s="115"/>
      <c r="I2" s="115"/>
      <c r="J2" s="116"/>
    </row>
    <row r="3" spans="2:16" s="5" customFormat="1" ht="21" customHeight="1">
      <c r="B3" s="111" t="s">
        <v>22</v>
      </c>
      <c r="C3" s="97" t="s">
        <v>164</v>
      </c>
      <c r="D3" s="113" t="s">
        <v>1</v>
      </c>
      <c r="E3" s="113" t="s">
        <v>12</v>
      </c>
      <c r="F3" s="113" t="s">
        <v>14</v>
      </c>
      <c r="G3" s="113" t="s">
        <v>168</v>
      </c>
      <c r="H3" s="113" t="s">
        <v>173</v>
      </c>
      <c r="I3" s="113" t="s">
        <v>177</v>
      </c>
      <c r="J3" s="105" t="s">
        <v>20</v>
      </c>
    </row>
    <row r="4" spans="2:16" ht="33.75" customHeight="1">
      <c r="B4" s="111"/>
      <c r="C4" s="97"/>
      <c r="D4" s="113"/>
      <c r="E4" s="113"/>
      <c r="F4" s="113"/>
      <c r="G4" s="113"/>
      <c r="H4" s="113"/>
      <c r="I4" s="113"/>
      <c r="J4" s="105"/>
    </row>
    <row r="5" spans="2:16" s="8" customFormat="1" ht="36.75" customHeight="1">
      <c r="B5" s="111"/>
      <c r="C5" s="97"/>
      <c r="D5" s="50" t="s">
        <v>196</v>
      </c>
      <c r="E5" s="50" t="s">
        <v>197</v>
      </c>
      <c r="F5" s="50" t="s">
        <v>198</v>
      </c>
      <c r="G5" s="50" t="s">
        <v>199</v>
      </c>
      <c r="H5" s="50" t="s">
        <v>200</v>
      </c>
      <c r="I5" s="50" t="s">
        <v>201</v>
      </c>
      <c r="J5" s="105"/>
    </row>
    <row r="6" spans="2:16" ht="15.75">
      <c r="B6" s="36">
        <f>k_total_tec_0624!B6</f>
        <v>1</v>
      </c>
      <c r="C6" s="37" t="str">
        <f>k_total_tec_0624!C6</f>
        <v>METROPOLITAN LIFE</v>
      </c>
      <c r="D6" s="38">
        <v>40778190.888061956</v>
      </c>
      <c r="E6" s="38">
        <v>40690209.392520547</v>
      </c>
      <c r="F6" s="38">
        <v>44143859.821913123</v>
      </c>
      <c r="G6" s="38">
        <v>43915041.996543825</v>
      </c>
      <c r="H6" s="38">
        <v>43913851.927875713</v>
      </c>
      <c r="I6" s="38">
        <v>43993492.053924821</v>
      </c>
      <c r="J6" s="39">
        <f t="shared" ref="J6:J12" si="0">SUM(D6:I6)</f>
        <v>257434646.08083996</v>
      </c>
      <c r="P6" s="21"/>
    </row>
    <row r="7" spans="2:16" ht="15.75">
      <c r="B7" s="36">
        <f>k_total_tec_0624!B7</f>
        <v>2</v>
      </c>
      <c r="C7" s="37" t="str">
        <f>k_total_tec_0624!C7</f>
        <v>AZT VIITORUL TAU</v>
      </c>
      <c r="D7" s="38">
        <v>59776940.762345374</v>
      </c>
      <c r="E7" s="38">
        <v>59570390.24978397</v>
      </c>
      <c r="F7" s="38">
        <v>64384017.607686274</v>
      </c>
      <c r="G7" s="38">
        <v>63991392.918860264</v>
      </c>
      <c r="H7" s="38">
        <v>64056639.499315791</v>
      </c>
      <c r="I7" s="38">
        <v>64357235.248026043</v>
      </c>
      <c r="J7" s="39">
        <f t="shared" si="0"/>
        <v>376136616.28601766</v>
      </c>
      <c r="P7" s="21"/>
    </row>
    <row r="8" spans="2:16" ht="15.75">
      <c r="B8" s="36">
        <f>k_total_tec_0624!B8</f>
        <v>3</v>
      </c>
      <c r="C8" s="41" t="str">
        <f>k_total_tec_0624!C8</f>
        <v>BCR</v>
      </c>
      <c r="D8" s="38">
        <v>23906081.665493313</v>
      </c>
      <c r="E8" s="38">
        <v>23847300.002009526</v>
      </c>
      <c r="F8" s="38">
        <v>25834525.53717513</v>
      </c>
      <c r="G8" s="38">
        <v>26131850.259213116</v>
      </c>
      <c r="H8" s="38">
        <v>25978699.991950415</v>
      </c>
      <c r="I8" s="38">
        <v>26279223.47457457</v>
      </c>
      <c r="J8" s="39">
        <f t="shared" si="0"/>
        <v>151977680.93041608</v>
      </c>
      <c r="P8" s="21"/>
    </row>
    <row r="9" spans="2:16" ht="15.75">
      <c r="B9" s="36">
        <f>k_total_tec_0624!B9</f>
        <v>4</v>
      </c>
      <c r="C9" s="41" t="str">
        <f>k_total_tec_0624!C9</f>
        <v>BRD</v>
      </c>
      <c r="D9" s="38">
        <v>16676691.541788192</v>
      </c>
      <c r="E9" s="38">
        <v>16670360.508811768</v>
      </c>
      <c r="F9" s="38">
        <v>18171383.4897791</v>
      </c>
      <c r="G9" s="38">
        <v>17970870.674757864</v>
      </c>
      <c r="H9" s="38">
        <v>18160386.782580696</v>
      </c>
      <c r="I9" s="38">
        <v>18239097.502662089</v>
      </c>
      <c r="J9" s="39">
        <f t="shared" si="0"/>
        <v>105888790.50037971</v>
      </c>
      <c r="P9" s="21"/>
    </row>
    <row r="10" spans="2:16" ht="15.75">
      <c r="B10" s="36">
        <f>k_total_tec_0624!B10</f>
        <v>5</v>
      </c>
      <c r="C10" s="41" t="str">
        <f>k_total_tec_0624!C10</f>
        <v>VITAL</v>
      </c>
      <c r="D10" s="38">
        <v>32038336.115860406</v>
      </c>
      <c r="E10" s="38">
        <v>32141022.64734843</v>
      </c>
      <c r="F10" s="38">
        <v>34489702.920544311</v>
      </c>
      <c r="G10" s="38">
        <v>34313697.102439411</v>
      </c>
      <c r="H10" s="38">
        <v>34764424.857119858</v>
      </c>
      <c r="I10" s="38">
        <v>34798379.643581867</v>
      </c>
      <c r="J10" s="39">
        <f t="shared" si="0"/>
        <v>202545563.28689429</v>
      </c>
      <c r="P10" s="21"/>
    </row>
    <row r="11" spans="2:16" ht="15.75">
      <c r="B11" s="36">
        <f>k_total_tec_0624!B11</f>
        <v>6</v>
      </c>
      <c r="C11" s="41" t="str">
        <f>k_total_tec_0624!C11</f>
        <v>ARIPI</v>
      </c>
      <c r="D11" s="38">
        <v>28245341.245097056</v>
      </c>
      <c r="E11" s="38">
        <v>28162697.787512809</v>
      </c>
      <c r="F11" s="38">
        <v>30374488.753994893</v>
      </c>
      <c r="G11" s="38">
        <v>30316874.974882446</v>
      </c>
      <c r="H11" s="38">
        <v>30389250.181115672</v>
      </c>
      <c r="I11" s="38">
        <v>30696063.729331166</v>
      </c>
      <c r="J11" s="39">
        <f t="shared" si="0"/>
        <v>178184716.67193404</v>
      </c>
      <c r="P11" s="21"/>
    </row>
    <row r="12" spans="2:16" ht="15.75">
      <c r="B12" s="36">
        <f>k_total_tec_0624!B12</f>
        <v>7</v>
      </c>
      <c r="C12" s="41" t="str">
        <f>k_total_tec_0624!C12</f>
        <v>NN</v>
      </c>
      <c r="D12" s="38">
        <v>91427063.260585338</v>
      </c>
      <c r="E12" s="38">
        <v>91155622.249462456</v>
      </c>
      <c r="F12" s="38">
        <v>99367035.235472649</v>
      </c>
      <c r="G12" s="38">
        <v>98585694.851906911</v>
      </c>
      <c r="H12" s="38">
        <v>97738118.006922647</v>
      </c>
      <c r="I12" s="38">
        <v>98161323.810097858</v>
      </c>
      <c r="J12" s="39">
        <f t="shared" si="0"/>
        <v>576434857.4144479</v>
      </c>
      <c r="P12" s="21"/>
    </row>
    <row r="13" spans="2:16" ht="15.75" thickBot="1">
      <c r="B13" s="109" t="s">
        <v>20</v>
      </c>
      <c r="C13" s="110"/>
      <c r="D13" s="34">
        <f t="shared" ref="D13:J13" si="1">SUM(D6:D12)</f>
        <v>292848645.4792316</v>
      </c>
      <c r="E13" s="34">
        <f t="shared" si="1"/>
        <v>292237602.83744949</v>
      </c>
      <c r="F13" s="34">
        <f t="shared" si="1"/>
        <v>316765013.36656547</v>
      </c>
      <c r="G13" s="34">
        <f t="shared" si="1"/>
        <v>315225422.77860385</v>
      </c>
      <c r="H13" s="34">
        <f t="shared" si="1"/>
        <v>315001371.24688083</v>
      </c>
      <c r="I13" s="34">
        <f t="shared" si="1"/>
        <v>316524815.46219844</v>
      </c>
      <c r="J13" s="35">
        <f t="shared" si="1"/>
        <v>1848602871.1709299</v>
      </c>
      <c r="P13" s="22"/>
    </row>
    <row r="24" spans="4:10">
      <c r="D24" s="4"/>
      <c r="E24" s="4"/>
      <c r="F24" s="4"/>
      <c r="G24" s="4"/>
      <c r="H24" s="4"/>
      <c r="I24" s="4"/>
      <c r="J24" s="4"/>
    </row>
  </sheetData>
  <mergeCells count="11">
    <mergeCell ref="B3:B5"/>
    <mergeCell ref="J3:J5"/>
    <mergeCell ref="B2:J2"/>
    <mergeCell ref="B13:C13"/>
    <mergeCell ref="C3:C5"/>
    <mergeCell ref="G3:G4"/>
    <mergeCell ref="H3:H4"/>
    <mergeCell ref="I3:I4"/>
    <mergeCell ref="F3:F4"/>
    <mergeCell ref="D3:D4"/>
    <mergeCell ref="E3:E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dimension ref="B1:J7"/>
  <sheetViews>
    <sheetView workbookViewId="0">
      <selection activeCell="L24" sqref="L24"/>
    </sheetView>
  </sheetViews>
  <sheetFormatPr defaultRowHeight="12.75"/>
  <cols>
    <col min="2" max="2" width="10.42578125" bestFit="1" customWidth="1"/>
    <col min="3" max="8" width="14.28515625" bestFit="1" customWidth="1"/>
  </cols>
  <sheetData>
    <row r="1" spans="2:10" ht="13.5" thickBot="1"/>
    <row r="2" spans="2:10" ht="26.25" customHeight="1">
      <c r="B2" s="51"/>
      <c r="C2" s="53" t="s">
        <v>2</v>
      </c>
      <c r="D2" s="53" t="s">
        <v>13</v>
      </c>
      <c r="E2" s="53" t="s">
        <v>15</v>
      </c>
      <c r="F2" s="53" t="s">
        <v>172</v>
      </c>
      <c r="G2" s="53" t="s">
        <v>174</v>
      </c>
      <c r="H2" s="54" t="s">
        <v>178</v>
      </c>
    </row>
    <row r="3" spans="2:10" ht="15">
      <c r="B3" s="55" t="s">
        <v>129</v>
      </c>
      <c r="C3" s="38">
        <v>292848645</v>
      </c>
      <c r="D3" s="38">
        <v>292237602.83744949</v>
      </c>
      <c r="E3" s="38">
        <v>316765013</v>
      </c>
      <c r="F3" s="38">
        <v>315225423</v>
      </c>
      <c r="G3" s="38">
        <v>315001371</v>
      </c>
      <c r="H3" s="39">
        <v>316524815</v>
      </c>
    </row>
    <row r="4" spans="2:10" ht="15" hidden="1">
      <c r="B4" s="55"/>
      <c r="C4" s="58"/>
      <c r="D4" s="58"/>
      <c r="E4" s="58"/>
      <c r="F4" s="58"/>
      <c r="G4" s="58"/>
      <c r="H4" s="59"/>
    </row>
    <row r="5" spans="2:10" ht="15">
      <c r="B5" s="55" t="s">
        <v>130</v>
      </c>
      <c r="C5" s="38">
        <v>1455897041</v>
      </c>
      <c r="D5" s="38">
        <v>1454261983</v>
      </c>
      <c r="E5" s="38">
        <v>1575937618</v>
      </c>
      <c r="F5" s="38">
        <v>1568750839</v>
      </c>
      <c r="G5" s="38">
        <v>1565304814</v>
      </c>
      <c r="H5" s="39">
        <v>1575438964</v>
      </c>
    </row>
    <row r="6" spans="2:10" ht="15">
      <c r="B6" s="55" t="s">
        <v>131</v>
      </c>
      <c r="C6" s="60">
        <v>4.9714999999999998</v>
      </c>
      <c r="D6" s="60">
        <v>4.9714999999999998</v>
      </c>
      <c r="E6" s="60">
        <v>4.9751000000000003</v>
      </c>
      <c r="F6" s="60">
        <v>4.9766000000000004</v>
      </c>
      <c r="G6" s="60">
        <v>4.9691999999999998</v>
      </c>
      <c r="H6" s="61">
        <v>4.9772999999999996</v>
      </c>
    </row>
    <row r="7" spans="2:10" ht="39" thickBot="1">
      <c r="B7" s="52"/>
      <c r="C7" s="56" t="s">
        <v>47</v>
      </c>
      <c r="D7" s="56" t="s">
        <v>17</v>
      </c>
      <c r="E7" s="56" t="s">
        <v>169</v>
      </c>
      <c r="F7" s="56" t="s">
        <v>171</v>
      </c>
      <c r="G7" s="56" t="s">
        <v>176</v>
      </c>
      <c r="H7" s="57" t="s">
        <v>188</v>
      </c>
      <c r="J7" s="28"/>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I19"/>
  <sheetViews>
    <sheetView zoomScaleNormal="100" workbookViewId="0">
      <selection activeCell="E16" sqref="E16:E17"/>
    </sheetView>
  </sheetViews>
  <sheetFormatPr defaultRowHeight="12.75"/>
  <cols>
    <col min="2" max="2" width="6.140625" customWidth="1"/>
    <col min="3" max="3" width="18.140625" customWidth="1"/>
    <col min="4" max="9" width="16.85546875" customWidth="1"/>
  </cols>
  <sheetData>
    <row r="1" spans="2:9" ht="13.5" thickBot="1"/>
    <row r="2" spans="2:9" s="2" customFormat="1" ht="44.25" customHeight="1">
      <c r="B2" s="100" t="s">
        <v>202</v>
      </c>
      <c r="C2" s="101"/>
      <c r="D2" s="101"/>
      <c r="E2" s="101"/>
      <c r="F2" s="101"/>
      <c r="G2" s="101"/>
      <c r="H2" s="101"/>
      <c r="I2" s="102"/>
    </row>
    <row r="3" spans="2:9" ht="12.75" customHeight="1">
      <c r="B3" s="111" t="s">
        <v>22</v>
      </c>
      <c r="C3" s="97" t="s">
        <v>21</v>
      </c>
      <c r="D3" s="108" t="s">
        <v>1</v>
      </c>
      <c r="E3" s="108" t="s">
        <v>12</v>
      </c>
      <c r="F3" s="108" t="s">
        <v>14</v>
      </c>
      <c r="G3" s="108" t="s">
        <v>168</v>
      </c>
      <c r="H3" s="108" t="s">
        <v>173</v>
      </c>
      <c r="I3" s="112" t="s">
        <v>177</v>
      </c>
    </row>
    <row r="4" spans="2:9" ht="21.75" customHeight="1">
      <c r="B4" s="111"/>
      <c r="C4" s="97"/>
      <c r="D4" s="97"/>
      <c r="E4" s="97"/>
      <c r="F4" s="97"/>
      <c r="G4" s="97"/>
      <c r="H4" s="97"/>
      <c r="I4" s="105"/>
    </row>
    <row r="5" spans="2:9" ht="25.5">
      <c r="B5" s="111"/>
      <c r="C5" s="97"/>
      <c r="D5" s="50" t="s">
        <v>203</v>
      </c>
      <c r="E5" s="50" t="s">
        <v>204</v>
      </c>
      <c r="F5" s="50" t="s">
        <v>205</v>
      </c>
      <c r="G5" s="50" t="s">
        <v>206</v>
      </c>
      <c r="H5" s="50" t="s">
        <v>207</v>
      </c>
      <c r="I5" s="62" t="s">
        <v>208</v>
      </c>
    </row>
    <row r="6" spans="2:9" ht="15">
      <c r="B6" s="36">
        <f>k_total_tec_0624!B6</f>
        <v>1</v>
      </c>
      <c r="C6" s="37" t="str">
        <f>k_total_tec_0624!C6</f>
        <v>METROPOLITAN LIFE</v>
      </c>
      <c r="D6" s="65">
        <f>sume_euro_0624!D6/evolutie_rp_0624!D5</f>
        <v>36.101782582960723</v>
      </c>
      <c r="E6" s="65">
        <f>sume_euro_0624!E6/evolutie_rp_0624!E5</f>
        <v>35.988301777047511</v>
      </c>
      <c r="F6" s="65">
        <f>sume_euro_0624!G6/evolutie_rp_0624!F5</f>
        <v>38.821196358726276</v>
      </c>
      <c r="G6" s="65">
        <f>sume_euro_0624!G6/evolutie_rp_0624!G5</f>
        <v>38.782421239962261</v>
      </c>
      <c r="H6" s="65">
        <f>sume_euro_0624!H6/evolutie_rp_0624!H5</f>
        <v>38.748314166358469</v>
      </c>
      <c r="I6" s="66">
        <f>sume_euro_0624!I6/evolutie_rp_0624!I5</f>
        <v>38.785800228803794</v>
      </c>
    </row>
    <row r="7" spans="2:9" ht="15">
      <c r="B7" s="40">
        <f>k_total_tec_0624!B7</f>
        <v>2</v>
      </c>
      <c r="C7" s="37" t="str">
        <f>k_total_tec_0624!C7</f>
        <v>AZT VIITORUL TAU</v>
      </c>
      <c r="D7" s="65">
        <f>sume_euro_0624!D7/evolutie_rp_0624!D6</f>
        <v>35.515280588251414</v>
      </c>
      <c r="E7" s="65">
        <f>sume_euro_0624!E7/evolutie_rp_0624!E6</f>
        <v>35.370686312568637</v>
      </c>
      <c r="F7" s="65">
        <f>sume_euro_0624!G7/evolutie_rp_0624!F6</f>
        <v>37.982993746719231</v>
      </c>
      <c r="G7" s="65">
        <f>sume_euro_0624!G7/evolutie_rp_0624!G6</f>
        <v>37.966092264590593</v>
      </c>
      <c r="H7" s="65">
        <f>sume_euro_0624!H7/evolutie_rp_0624!H6</f>
        <v>37.990017163015608</v>
      </c>
      <c r="I7" s="66">
        <f>sume_euro_0624!I7/evolutie_rp_0624!I6</f>
        <v>38.15813017605673</v>
      </c>
    </row>
    <row r="8" spans="2:9" ht="15">
      <c r="B8" s="40">
        <f>k_total_tec_0624!B8</f>
        <v>3</v>
      </c>
      <c r="C8" s="41" t="str">
        <f>k_total_tec_0624!C8</f>
        <v>BCR</v>
      </c>
      <c r="D8" s="65">
        <f>sume_euro_0624!D8/evolutie_rp_0624!D7</f>
        <v>30.721332870908533</v>
      </c>
      <c r="E8" s="65">
        <f>sume_euro_0624!E8/evolutie_rp_0624!E7</f>
        <v>30.571736981515819</v>
      </c>
      <c r="F8" s="65">
        <f>sume_euro_0624!G8/evolutie_rp_0624!F7</f>
        <v>33.451594322481149</v>
      </c>
      <c r="G8" s="65">
        <f>sume_euro_0624!G8/evolutie_rp_0624!G7</f>
        <v>33.383390300228818</v>
      </c>
      <c r="H8" s="65">
        <f>sume_euro_0624!H8/evolutie_rp_0624!H7</f>
        <v>33.128786622276479</v>
      </c>
      <c r="I8" s="66">
        <f>sume_euro_0624!I8/evolutie_rp_0624!I7</f>
        <v>33.455962319649558</v>
      </c>
    </row>
    <row r="9" spans="2:9" ht="15">
      <c r="B9" s="40">
        <f>k_total_tec_0624!B9</f>
        <v>4</v>
      </c>
      <c r="C9" s="41" t="str">
        <f>k_total_tec_0624!C9</f>
        <v>BRD</v>
      </c>
      <c r="D9" s="65">
        <f>sume_euro_0624!D9/evolutie_rp_0624!D8</f>
        <v>29.330835042506827</v>
      </c>
      <c r="E9" s="65">
        <f>sume_euro_0624!E9/evolutie_rp_0624!E8</f>
        <v>29.231733207568467</v>
      </c>
      <c r="F9" s="65">
        <f>sume_euro_0624!G9/evolutie_rp_0624!F8</f>
        <v>31.45455968333053</v>
      </c>
      <c r="G9" s="65">
        <f>sume_euro_0624!G9/evolutie_rp_0624!G8</f>
        <v>31.384739887351994</v>
      </c>
      <c r="H9" s="65">
        <f>sume_euro_0624!H9/evolutie_rp_0624!H8</f>
        <v>31.654352263221767</v>
      </c>
      <c r="I9" s="66">
        <f>sume_euro_0624!I9/evolutie_rp_0624!I8</f>
        <v>31.722762560873825</v>
      </c>
    </row>
    <row r="10" spans="2:9" ht="15">
      <c r="B10" s="40">
        <f>k_total_tec_0624!B10</f>
        <v>5</v>
      </c>
      <c r="C10" s="41" t="str">
        <f>k_total_tec_0624!C10</f>
        <v>VITAL</v>
      </c>
      <c r="D10" s="65">
        <f>sume_euro_0624!D10/evolutie_rp_0624!D9</f>
        <v>30.852965193139969</v>
      </c>
      <c r="E10" s="65">
        <f>sume_euro_0624!E10/evolutie_rp_0624!E9</f>
        <v>30.906850301123949</v>
      </c>
      <c r="F10" s="65">
        <f>sume_euro_0624!G10/evolutie_rp_0624!F9</f>
        <v>32.967597143474215</v>
      </c>
      <c r="G10" s="65">
        <f>sume_euro_0624!G10/evolutie_rp_0624!G9</f>
        <v>32.927388204263508</v>
      </c>
      <c r="H10" s="65">
        <f>sume_euro_0624!H10/evolutie_rp_0624!H9</f>
        <v>33.330448951863822</v>
      </c>
      <c r="I10" s="66">
        <f>sume_euro_0624!I10/evolutie_rp_0624!I9</f>
        <v>33.330280766653097</v>
      </c>
    </row>
    <row r="11" spans="2:9" ht="15">
      <c r="B11" s="40">
        <f>k_total_tec_0624!B11</f>
        <v>6</v>
      </c>
      <c r="C11" s="41" t="str">
        <f>k_total_tec_0624!C11</f>
        <v>ARIPI</v>
      </c>
      <c r="D11" s="65">
        <f>sume_euro_0624!D11/evolutie_rp_0624!D10</f>
        <v>32.238645553925096</v>
      </c>
      <c r="E11" s="65">
        <f>sume_euro_0624!E11/evolutie_rp_0624!E10</f>
        <v>32.084333826832747</v>
      </c>
      <c r="F11" s="65">
        <f>sume_euro_0624!G11/evolutie_rp_0624!F10</f>
        <v>34.498508144037523</v>
      </c>
      <c r="G11" s="65">
        <f>sume_euro_0624!G11/evolutie_rp_0624!G10</f>
        <v>34.444301135668461</v>
      </c>
      <c r="H11" s="65">
        <f>sume_euro_0624!H11/evolutie_rp_0624!H10</f>
        <v>34.483629438915912</v>
      </c>
      <c r="I11" s="66">
        <f>sume_euro_0624!I11/evolutie_rp_0624!I10</f>
        <v>34.785676582419953</v>
      </c>
    </row>
    <row r="12" spans="2:9" ht="15">
      <c r="B12" s="40">
        <f>k_total_tec_0624!B12</f>
        <v>7</v>
      </c>
      <c r="C12" s="41" t="str">
        <f>k_total_tec_0624!C12</f>
        <v>NN</v>
      </c>
      <c r="D12" s="65">
        <f>sume_euro_0624!D12/evolutie_rp_0624!D11</f>
        <v>43.426930055167858</v>
      </c>
      <c r="E12" s="65">
        <f>sume_euro_0624!E12/evolutie_rp_0624!E11</f>
        <v>43.285764942384553</v>
      </c>
      <c r="F12" s="65">
        <f>sume_euro_0624!G12/evolutie_rp_0624!F11</f>
        <v>46.814644022648523</v>
      </c>
      <c r="G12" s="65">
        <f>sume_euro_0624!G12/evolutie_rp_0624!G11</f>
        <v>46.802975910491234</v>
      </c>
      <c r="H12" s="65">
        <f>sume_euro_0624!H12/evolutie_rp_0624!H11</f>
        <v>46.384936900237548</v>
      </c>
      <c r="I12" s="66">
        <f>sume_euro_0624!I12/evolutie_rp_0624!I11</f>
        <v>46.580676971963641</v>
      </c>
    </row>
    <row r="13" spans="2:9" ht="15.75" thickBot="1">
      <c r="B13" s="109" t="s">
        <v>20</v>
      </c>
      <c r="C13" s="110"/>
      <c r="D13" s="63">
        <f>sume_euro_0624!D13/evolutie_rp_0624!D12</f>
        <v>35.803811259581288</v>
      </c>
      <c r="E13" s="63">
        <f>sume_euro_0624!E13/evolutie_rp_0624!E12</f>
        <v>35.687658963355553</v>
      </c>
      <c r="F13" s="63">
        <f>sume_euro_0624!G13/evolutie_rp_0624!F12</f>
        <v>38.470484982966575</v>
      </c>
      <c r="G13" s="63">
        <f>sume_euro_0624!G13/evolutie_rp_0624!G12</f>
        <v>38.433303817173162</v>
      </c>
      <c r="H13" s="63">
        <f>sume_euro_0624!H13/evolutie_rp_0624!H12</f>
        <v>38.373928458015676</v>
      </c>
      <c r="I13" s="64">
        <f>sume_euro_0624!I13/evolutie_rp_0624!I12</f>
        <v>38.529533153883584</v>
      </c>
    </row>
    <row r="18" spans="3:3" ht="18">
      <c r="C18" s="1"/>
    </row>
    <row r="19" spans="3:3" ht="18">
      <c r="C19" s="1"/>
    </row>
  </sheetData>
  <mergeCells count="10">
    <mergeCell ref="B13:C13"/>
    <mergeCell ref="C3:C5"/>
    <mergeCell ref="B3:B5"/>
    <mergeCell ref="H3:H4"/>
    <mergeCell ref="F3:F4"/>
    <mergeCell ref="E3:E4"/>
    <mergeCell ref="D3:D4"/>
    <mergeCell ref="I3:I4"/>
    <mergeCell ref="G3:G4"/>
    <mergeCell ref="B2:I2"/>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E16" sqref="E16"/>
    </sheetView>
  </sheetViews>
  <sheetFormatPr defaultRowHeight="12.75"/>
  <cols>
    <col min="2" max="2" width="5.140625" customWidth="1"/>
    <col min="3" max="4" width="18.85546875" customWidth="1"/>
    <col min="5" max="5" width="13.28515625" customWidth="1"/>
    <col min="6" max="6" width="13.7109375" customWidth="1"/>
    <col min="7" max="7" width="13.5703125" customWidth="1"/>
    <col min="8" max="8" width="11.140625" customWidth="1"/>
    <col min="9" max="9" width="9.28515625" customWidth="1"/>
    <col min="10" max="10" width="10.85546875" customWidth="1"/>
    <col min="11" max="11" width="13" customWidth="1"/>
    <col min="12" max="12" width="15.7109375" customWidth="1"/>
    <col min="13" max="13" width="21.28515625" customWidth="1"/>
  </cols>
  <sheetData>
    <row r="1" spans="2:15" ht="13.5" thickBot="1"/>
    <row r="2" spans="2:15" s="2" customFormat="1" ht="45" customHeight="1">
      <c r="B2" s="100" t="s">
        <v>209</v>
      </c>
      <c r="C2" s="101"/>
      <c r="D2" s="101"/>
      <c r="E2" s="101"/>
      <c r="F2" s="101"/>
      <c r="G2" s="101"/>
      <c r="H2" s="101"/>
      <c r="I2" s="101"/>
      <c r="J2" s="101"/>
      <c r="K2" s="101"/>
      <c r="L2" s="101"/>
      <c r="M2" s="102"/>
      <c r="N2" s="3"/>
      <c r="O2" s="3"/>
    </row>
    <row r="3" spans="2:15" ht="27" customHeight="1">
      <c r="B3" s="111" t="s">
        <v>22</v>
      </c>
      <c r="C3" s="97" t="s">
        <v>21</v>
      </c>
      <c r="D3" s="97" t="s">
        <v>179</v>
      </c>
      <c r="E3" s="97" t="s">
        <v>180</v>
      </c>
      <c r="F3" s="97" t="s">
        <v>181</v>
      </c>
      <c r="G3" s="97" t="s">
        <v>182</v>
      </c>
      <c r="H3" s="97" t="s">
        <v>167</v>
      </c>
      <c r="I3" s="97"/>
      <c r="J3" s="97"/>
      <c r="K3" s="97"/>
      <c r="L3" s="97" t="s">
        <v>183</v>
      </c>
      <c r="M3" s="105" t="s">
        <v>184</v>
      </c>
    </row>
    <row r="4" spans="2:15" ht="84" customHeight="1">
      <c r="B4" s="111"/>
      <c r="C4" s="97"/>
      <c r="D4" s="97"/>
      <c r="E4" s="97"/>
      <c r="F4" s="97"/>
      <c r="G4" s="97"/>
      <c r="H4" s="31" t="s">
        <v>142</v>
      </c>
      <c r="I4" s="31" t="s">
        <v>143</v>
      </c>
      <c r="J4" s="31" t="s">
        <v>7</v>
      </c>
      <c r="K4" s="31" t="s">
        <v>8</v>
      </c>
      <c r="L4" s="97"/>
      <c r="M4" s="105"/>
    </row>
    <row r="5" spans="2:15" ht="15.75">
      <c r="B5" s="36">
        <f>k_total_tec_0624!B6</f>
        <v>1</v>
      </c>
      <c r="C5" s="37" t="str">
        <f>k_total_tec_0624!C6</f>
        <v>METROPOLITAN LIFE</v>
      </c>
      <c r="D5" s="38">
        <v>1133310</v>
      </c>
      <c r="E5" s="58">
        <v>48</v>
      </c>
      <c r="F5" s="38">
        <v>38</v>
      </c>
      <c r="G5" s="38">
        <v>7</v>
      </c>
      <c r="H5" s="38">
        <v>523</v>
      </c>
      <c r="I5" s="38">
        <v>0</v>
      </c>
      <c r="J5" s="38">
        <v>0</v>
      </c>
      <c r="K5" s="38">
        <v>0</v>
      </c>
      <c r="L5" s="38">
        <v>1484</v>
      </c>
      <c r="M5" s="39">
        <f>D5-E5+F5+G5-H5+I5+L5+J5+K5</f>
        <v>1134268</v>
      </c>
      <c r="N5" s="67"/>
      <c r="O5" s="4"/>
    </row>
    <row r="6" spans="2:15" ht="15.75">
      <c r="B6" s="40">
        <f>k_total_tec_0624!B7</f>
        <v>2</v>
      </c>
      <c r="C6" s="37" t="str">
        <f>k_total_tec_0624!C7</f>
        <v>AZT VIITORUL TAU</v>
      </c>
      <c r="D6" s="38">
        <v>1686144</v>
      </c>
      <c r="E6" s="58">
        <v>42</v>
      </c>
      <c r="F6" s="38">
        <v>4</v>
      </c>
      <c r="G6" s="38">
        <v>9</v>
      </c>
      <c r="H6" s="38">
        <v>1007</v>
      </c>
      <c r="I6" s="38">
        <v>0</v>
      </c>
      <c r="J6" s="38">
        <v>0</v>
      </c>
      <c r="K6" s="38">
        <v>1</v>
      </c>
      <c r="L6" s="38">
        <v>1484</v>
      </c>
      <c r="M6" s="39">
        <f t="shared" ref="M6:M11" si="0">D6-E6+F6+G6-H6+I6+L6+J6+K6</f>
        <v>1686593</v>
      </c>
      <c r="N6" s="67"/>
      <c r="O6" s="4"/>
    </row>
    <row r="7" spans="2:15" ht="15.75">
      <c r="B7" s="40">
        <f>k_total_tec_0624!B8</f>
        <v>3</v>
      </c>
      <c r="C7" s="41" t="str">
        <f>k_total_tec_0624!C8</f>
        <v>BCR</v>
      </c>
      <c r="D7" s="38">
        <v>784173</v>
      </c>
      <c r="E7" s="58">
        <v>19</v>
      </c>
      <c r="F7" s="38">
        <v>106</v>
      </c>
      <c r="G7" s="38">
        <v>21</v>
      </c>
      <c r="H7" s="38">
        <v>279</v>
      </c>
      <c r="I7" s="38">
        <v>0</v>
      </c>
      <c r="J7" s="38">
        <v>0</v>
      </c>
      <c r="K7" s="38">
        <v>1</v>
      </c>
      <c r="L7" s="38">
        <v>1484</v>
      </c>
      <c r="M7" s="39">
        <f t="shared" si="0"/>
        <v>785487</v>
      </c>
      <c r="N7" s="67"/>
      <c r="O7" s="4"/>
    </row>
    <row r="8" spans="2:15" ht="15.75">
      <c r="B8" s="40">
        <f>k_total_tec_0624!B9</f>
        <v>4</v>
      </c>
      <c r="C8" s="41" t="str">
        <f>k_total_tec_0624!C9</f>
        <v>BRD</v>
      </c>
      <c r="D8" s="38">
        <v>573709</v>
      </c>
      <c r="E8" s="58">
        <v>62</v>
      </c>
      <c r="F8" s="38">
        <v>1</v>
      </c>
      <c r="G8" s="38">
        <v>0</v>
      </c>
      <c r="H8" s="38">
        <v>186</v>
      </c>
      <c r="I8" s="38">
        <v>0</v>
      </c>
      <c r="J8" s="38">
        <v>0</v>
      </c>
      <c r="K8" s="38">
        <v>1</v>
      </c>
      <c r="L8" s="38">
        <v>1490</v>
      </c>
      <c r="M8" s="39">
        <f t="shared" si="0"/>
        <v>574953</v>
      </c>
      <c r="N8" s="67"/>
      <c r="O8" s="4"/>
    </row>
    <row r="9" spans="2:15" ht="15.75">
      <c r="B9" s="40">
        <f>k_total_tec_0624!B10</f>
        <v>5</v>
      </c>
      <c r="C9" s="41" t="str">
        <f>k_total_tec_0624!C10</f>
        <v>VITAL</v>
      </c>
      <c r="D9" s="38">
        <v>1043023</v>
      </c>
      <c r="E9" s="58">
        <v>67</v>
      </c>
      <c r="F9" s="38">
        <v>1</v>
      </c>
      <c r="G9" s="38">
        <v>1</v>
      </c>
      <c r="H9" s="38">
        <v>396</v>
      </c>
      <c r="I9" s="38">
        <v>0</v>
      </c>
      <c r="J9" s="38">
        <v>0</v>
      </c>
      <c r="K9" s="38">
        <v>1</v>
      </c>
      <c r="L9" s="38">
        <v>1484</v>
      </c>
      <c r="M9" s="39">
        <f t="shared" si="0"/>
        <v>1044047</v>
      </c>
      <c r="N9" s="67"/>
      <c r="O9" s="4"/>
    </row>
    <row r="10" spans="2:15" ht="15.75">
      <c r="B10" s="40">
        <f>k_total_tec_0624!B11</f>
        <v>6</v>
      </c>
      <c r="C10" s="41" t="str">
        <f>k_total_tec_0624!C11</f>
        <v>ARIPI</v>
      </c>
      <c r="D10" s="38">
        <v>881266</v>
      </c>
      <c r="E10" s="58">
        <v>26</v>
      </c>
      <c r="F10" s="38">
        <v>7</v>
      </c>
      <c r="G10" s="38">
        <v>5</v>
      </c>
      <c r="H10" s="38">
        <v>303</v>
      </c>
      <c r="I10" s="38">
        <v>0</v>
      </c>
      <c r="J10" s="38">
        <v>0</v>
      </c>
      <c r="K10" s="38">
        <v>1</v>
      </c>
      <c r="L10" s="38">
        <v>1484</v>
      </c>
      <c r="M10" s="39">
        <f t="shared" si="0"/>
        <v>882434</v>
      </c>
      <c r="N10" s="67"/>
      <c r="O10" s="4"/>
    </row>
    <row r="11" spans="2:15" ht="15.75">
      <c r="B11" s="40">
        <f>k_total_tec_0624!B12</f>
        <v>7</v>
      </c>
      <c r="C11" s="41" t="str">
        <f>k_total_tec_0624!C12</f>
        <v>NN</v>
      </c>
      <c r="D11" s="38">
        <v>2107109</v>
      </c>
      <c r="E11" s="58">
        <v>18</v>
      </c>
      <c r="F11" s="38">
        <v>125</v>
      </c>
      <c r="G11" s="38">
        <v>35</v>
      </c>
      <c r="H11" s="38">
        <v>1396</v>
      </c>
      <c r="I11" s="38">
        <v>0</v>
      </c>
      <c r="J11" s="38">
        <v>0</v>
      </c>
      <c r="K11" s="38">
        <v>1</v>
      </c>
      <c r="L11" s="38">
        <v>1484</v>
      </c>
      <c r="M11" s="39">
        <f t="shared" si="0"/>
        <v>2107340</v>
      </c>
      <c r="N11" s="68"/>
      <c r="O11" s="4"/>
    </row>
    <row r="12" spans="2:15" ht="15.75" thickBot="1">
      <c r="B12" s="109" t="s">
        <v>20</v>
      </c>
      <c r="C12" s="110"/>
      <c r="D12" s="34">
        <f t="shared" ref="D12:M12" si="1">SUM(D5:D11)</f>
        <v>8208734</v>
      </c>
      <c r="E12" s="34">
        <f t="shared" si="1"/>
        <v>282</v>
      </c>
      <c r="F12" s="34">
        <f t="shared" si="1"/>
        <v>282</v>
      </c>
      <c r="G12" s="34">
        <f t="shared" si="1"/>
        <v>78</v>
      </c>
      <c r="H12" s="34">
        <f t="shared" si="1"/>
        <v>4090</v>
      </c>
      <c r="I12" s="34">
        <f t="shared" si="1"/>
        <v>0</v>
      </c>
      <c r="J12" s="34">
        <f t="shared" si="1"/>
        <v>0</v>
      </c>
      <c r="K12" s="34">
        <f t="shared" si="1"/>
        <v>6</v>
      </c>
      <c r="L12" s="34">
        <f t="shared" si="1"/>
        <v>10394</v>
      </c>
      <c r="M12" s="35">
        <f t="shared" si="1"/>
        <v>8215122</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12:C12"/>
    <mergeCell ref="L3:L4"/>
    <mergeCell ref="C3:C4"/>
    <mergeCell ref="M3:M4"/>
    <mergeCell ref="D3:D4"/>
    <mergeCell ref="G3:G4"/>
    <mergeCell ref="H3:K3"/>
    <mergeCell ref="B2:M2"/>
    <mergeCell ref="E3:E4"/>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G3"/>
  <sheetViews>
    <sheetView workbookViewId="0">
      <selection activeCell="L20" sqref="L20"/>
    </sheetView>
  </sheetViews>
  <sheetFormatPr defaultRowHeight="12.75"/>
  <cols>
    <col min="2" max="7" width="16.140625" customWidth="1"/>
  </cols>
  <sheetData>
    <row r="1" spans="2:7" ht="13.5" thickBot="1"/>
    <row r="2" spans="2:7">
      <c r="B2" s="69" t="s">
        <v>1</v>
      </c>
      <c r="C2" s="53" t="s">
        <v>12</v>
      </c>
      <c r="D2" s="53" t="s">
        <v>14</v>
      </c>
      <c r="E2" s="53" t="s">
        <v>168</v>
      </c>
      <c r="F2" s="53" t="s">
        <v>173</v>
      </c>
      <c r="G2" s="54" t="s">
        <v>177</v>
      </c>
    </row>
    <row r="3" spans="2:7" ht="15.75" thickBot="1">
      <c r="B3" s="70">
        <v>8179259</v>
      </c>
      <c r="C3" s="71">
        <v>8188758</v>
      </c>
      <c r="D3" s="71">
        <v>8193955</v>
      </c>
      <c r="E3" s="71">
        <v>8201882</v>
      </c>
      <c r="F3" s="71">
        <v>8208734</v>
      </c>
      <c r="G3" s="72">
        <v>8215122</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G6"/>
  <sheetViews>
    <sheetView workbookViewId="0">
      <selection activeCell="G35" sqref="G35"/>
    </sheetView>
  </sheetViews>
  <sheetFormatPr defaultRowHeight="12.75"/>
  <cols>
    <col min="2" max="7" width="16.7109375" customWidth="1"/>
  </cols>
  <sheetData>
    <row r="1" spans="2:7" ht="13.5" thickBot="1"/>
    <row r="2" spans="2:7">
      <c r="B2" s="69" t="s">
        <v>1</v>
      </c>
      <c r="C2" s="53" t="s">
        <v>12</v>
      </c>
      <c r="D2" s="53" t="s">
        <v>14</v>
      </c>
      <c r="E2" s="53" t="s">
        <v>168</v>
      </c>
      <c r="F2" s="53" t="s">
        <v>173</v>
      </c>
      <c r="G2" s="54" t="s">
        <v>177</v>
      </c>
    </row>
    <row r="3" spans="2:7" ht="15.75" thickBot="1">
      <c r="B3" s="70">
        <v>4196756</v>
      </c>
      <c r="C3" s="71">
        <v>4209880</v>
      </c>
      <c r="D3" s="71">
        <v>4218658</v>
      </c>
      <c r="E3" s="71">
        <v>4230081</v>
      </c>
      <c r="F3" s="71">
        <v>4240051</v>
      </c>
      <c r="G3" s="72">
        <v>4250445</v>
      </c>
    </row>
    <row r="6" spans="2:7">
      <c r="B6" s="4"/>
      <c r="C6" s="4"/>
      <c r="D6" s="4"/>
      <c r="E6" s="4"/>
      <c r="F6" s="4"/>
      <c r="G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k_total_tec_0624</vt:lpstr>
      <vt:lpstr>regularizati_0624</vt:lpstr>
      <vt:lpstr>evolutie_rp_0624</vt:lpstr>
      <vt:lpstr>sume_euro_0624</vt:lpstr>
      <vt:lpstr>sume_euro_0624_graf</vt:lpstr>
      <vt:lpstr>evolutie_contrib_0624</vt:lpstr>
      <vt:lpstr>part_fonduri_0624</vt:lpstr>
      <vt:lpstr>evolutie_rp_0624_graf</vt:lpstr>
      <vt:lpstr>evolutie_aleatorii_0624_graf</vt:lpstr>
      <vt:lpstr>participanti_judete_0624</vt:lpstr>
      <vt:lpstr>participanti_jud_dom_0624</vt:lpstr>
      <vt:lpstr>conturi_goale_0624</vt:lpstr>
      <vt:lpstr>rp_sexe_0624</vt:lpstr>
      <vt:lpstr>Sheet2</vt:lpstr>
      <vt:lpstr>rp_varste_sexe_0624</vt:lpstr>
      <vt:lpstr>Sheet1</vt:lpstr>
      <vt:lpstr>evolutie_contrib_0624!Print_Area</vt:lpstr>
      <vt:lpstr>evolutie_rp_0624!Print_Area</vt:lpstr>
      <vt:lpstr>k_total_tec_0624!Print_Area</vt:lpstr>
      <vt:lpstr>part_fonduri_0624!Print_Area</vt:lpstr>
      <vt:lpstr>participanti_judete_0624!Print_Area</vt:lpstr>
      <vt:lpstr>rp_sexe_0624!Print_Area</vt:lpstr>
      <vt:lpstr>rp_varste_sexe_0624!Print_Area</vt:lpstr>
      <vt:lpstr>sume_euro_0624!Print_Area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2024-09-02T15:51:37Z</cp:lastPrinted>
  <dcterms:created xsi:type="dcterms:W3CDTF">2008-08-08T07:39:32Z</dcterms:created>
  <dcterms:modified xsi:type="dcterms:W3CDTF">2024-09-02T16:09:31Z</dcterms:modified>
</cp:coreProperties>
</file>