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400" yWindow="-15" windowWidth="14445" windowHeight="12030" tabRatio="860"/>
  </bookViews>
  <sheets>
    <sheet name="k_total_tec_0524" sheetId="23" r:id="rId1"/>
    <sheet name="regularizati_0524" sheetId="31" r:id="rId2"/>
    <sheet name="evolutie_rp_0524" sheetId="1" r:id="rId3"/>
    <sheet name="sume_euro_0524" sheetId="15" r:id="rId4"/>
    <sheet name="sume_euro_0524_graf" sheetId="16" r:id="rId5"/>
    <sheet name="evolutie_contrib_0524" sheetId="25" r:id="rId6"/>
    <sheet name="part_fonduri_0524" sheetId="24" r:id="rId7"/>
    <sheet name="evolutie_rp_0524_graf" sheetId="13" r:id="rId8"/>
    <sheet name="evolutie_aleatorii_0524_graf" sheetId="14" r:id="rId9"/>
    <sheet name="participanti_judete_0524" sheetId="17" r:id="rId10"/>
    <sheet name="participanti_jud_dom_0524" sheetId="32" r:id="rId11"/>
    <sheet name="conturi_goale_0524" sheetId="30" r:id="rId12"/>
    <sheet name="rp_sexe_0524" sheetId="26" r:id="rId13"/>
    <sheet name="Sheet2" sheetId="34" r:id="rId14"/>
    <sheet name="rp_varste_sexe_0524" sheetId="28" r:id="rId15"/>
    <sheet name="Sheet1" sheetId="33" r:id="rId16"/>
  </sheets>
  <externalReferences>
    <externalReference r:id="rId17"/>
  </externalReferences>
  <definedNames>
    <definedName name="_xlnm.Print_Area" localSheetId="0">k_total_tec_0524!$B$2:$K$16</definedName>
    <definedName name="_xlnm.Print_Area" localSheetId="6">part_fonduri_0524!$B$2:$M$12</definedName>
    <definedName name="_xlnm.Print_Area" localSheetId="10">participanti_jud_dom_0524!#REF!</definedName>
    <definedName name="_xlnm.Print_Area" localSheetId="9">participanti_judete_0524!$B$2:$E$48</definedName>
    <definedName name="_xlnm.Print_Area" localSheetId="14">rp_varste_sexe_0524!$B$1:$P$19</definedName>
    <definedName name="_xlnm.Print_Area" localSheetId="3">sume_euro_0524!$B$2:$I$13</definedName>
  </definedNames>
  <calcPr calcId="125725"/>
</workbook>
</file>

<file path=xl/calcChain.xml><?xml version="1.0" encoding="utf-8"?>
<calcChain xmlns="http://schemas.openxmlformats.org/spreadsheetml/2006/main">
  <c r="H12" i="25"/>
  <c r="H11"/>
  <c r="H10"/>
  <c r="H9"/>
  <c r="H8"/>
  <c r="H7"/>
  <c r="H6"/>
  <c r="I7" i="15"/>
  <c r="I8"/>
  <c r="I9"/>
  <c r="I10"/>
  <c r="I11"/>
  <c r="I12"/>
  <c r="I6"/>
  <c r="I13"/>
  <c r="H13"/>
  <c r="H13" i="25"/>
  <c r="H12" i="1"/>
  <c r="G7" i="25"/>
  <c r="G8"/>
  <c r="G9"/>
  <c r="G10"/>
  <c r="G11"/>
  <c r="G12"/>
  <c r="G6"/>
  <c r="F13" i="15"/>
  <c r="G12" i="1"/>
  <c r="D48" i="17"/>
  <c r="E8" s="1"/>
  <c r="F12" i="1"/>
  <c r="F12" i="25"/>
  <c r="F11"/>
  <c r="F10"/>
  <c r="F9"/>
  <c r="F8"/>
  <c r="F7"/>
  <c r="F6"/>
  <c r="G13" i="15"/>
  <c r="G13" i="25"/>
  <c r="D7" i="26"/>
  <c r="E12" i="1"/>
  <c r="E13" i="15"/>
  <c r="E12" i="25"/>
  <c r="E11"/>
  <c r="E10"/>
  <c r="E9"/>
  <c r="E8"/>
  <c r="E7"/>
  <c r="E6"/>
  <c r="D13" i="15"/>
  <c r="D12" i="25"/>
  <c r="D11"/>
  <c r="D10"/>
  <c r="D9"/>
  <c r="D8"/>
  <c r="D7"/>
  <c r="D6"/>
  <c r="D12" i="1"/>
  <c r="D13" i="25" s="1"/>
  <c r="F7" i="31"/>
  <c r="F8"/>
  <c r="F9"/>
  <c r="F10"/>
  <c r="F11"/>
  <c r="F12"/>
  <c r="F6"/>
  <c r="G13"/>
  <c r="H10" s="1"/>
  <c r="I8"/>
  <c r="E12" i="28"/>
  <c r="D12"/>
  <c r="D19"/>
  <c r="F12"/>
  <c r="G12"/>
  <c r="H12"/>
  <c r="E13"/>
  <c r="D13"/>
  <c r="F13"/>
  <c r="G13"/>
  <c r="H13"/>
  <c r="E14"/>
  <c r="F14"/>
  <c r="G14"/>
  <c r="H14"/>
  <c r="E15"/>
  <c r="F15"/>
  <c r="G15"/>
  <c r="H15"/>
  <c r="E16"/>
  <c r="D16"/>
  <c r="F16"/>
  <c r="G16"/>
  <c r="H16"/>
  <c r="G17"/>
  <c r="G18"/>
  <c r="E17"/>
  <c r="F17"/>
  <c r="H17"/>
  <c r="E18"/>
  <c r="F18"/>
  <c r="H18"/>
  <c r="M5" i="24"/>
  <c r="M12" s="1"/>
  <c r="M6"/>
  <c r="M7"/>
  <c r="M8"/>
  <c r="M9"/>
  <c r="M10"/>
  <c r="M11"/>
  <c r="D53" i="32"/>
  <c r="J12" i="24"/>
  <c r="L12"/>
  <c r="K12"/>
  <c r="F13" i="23"/>
  <c r="K19" i="28"/>
  <c r="O19"/>
  <c r="K7" i="23"/>
  <c r="K8"/>
  <c r="K9"/>
  <c r="K10"/>
  <c r="K11"/>
  <c r="K12"/>
  <c r="K6"/>
  <c r="K13" s="1"/>
  <c r="I6"/>
  <c r="I7"/>
  <c r="I8"/>
  <c r="I13" s="1"/>
  <c r="I9"/>
  <c r="I10"/>
  <c r="I11"/>
  <c r="I12"/>
  <c r="B7" i="15"/>
  <c r="D12" i="24"/>
  <c r="E13" i="23"/>
  <c r="D13"/>
  <c r="D11" i="26"/>
  <c r="D10"/>
  <c r="D9"/>
  <c r="D8"/>
  <c r="D6"/>
  <c r="D5"/>
  <c r="E12"/>
  <c r="F12"/>
  <c r="K13" i="31"/>
  <c r="J13"/>
  <c r="D13"/>
  <c r="E13"/>
  <c r="F13" s="1"/>
  <c r="I12"/>
  <c r="C11"/>
  <c r="C10"/>
  <c r="C9"/>
  <c r="C8"/>
  <c r="I7"/>
  <c r="C7"/>
  <c r="I6"/>
  <c r="B6"/>
  <c r="J13" i="23"/>
  <c r="G13"/>
  <c r="H13"/>
  <c r="C17" i="28"/>
  <c r="C16"/>
  <c r="C15"/>
  <c r="C14"/>
  <c r="C13"/>
  <c r="C12"/>
  <c r="B12"/>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9" i="28"/>
  <c r="J19"/>
  <c r="L19"/>
  <c r="M19"/>
  <c r="N19"/>
  <c r="P19"/>
  <c r="E15" i="17"/>
  <c r="E44"/>
  <c r="E13"/>
  <c r="E6"/>
  <c r="E5"/>
  <c r="E19"/>
  <c r="E40"/>
  <c r="E7"/>
  <c r="E34"/>
  <c r="E31"/>
  <c r="E28"/>
  <c r="E42"/>
  <c r="E18"/>
  <c r="E27"/>
  <c r="E37"/>
  <c r="D18" i="28"/>
  <c r="G19"/>
  <c r="D14"/>
  <c r="F19"/>
  <c r="H19"/>
  <c r="D17"/>
  <c r="D15"/>
  <c r="E19"/>
  <c r="D12" i="26"/>
  <c r="F13" i="25"/>
  <c r="E13"/>
  <c r="H6" i="31"/>
  <c r="H12"/>
  <c r="H8"/>
  <c r="B6" i="26"/>
  <c r="B13" i="28"/>
  <c r="B6" i="24"/>
  <c r="B6" i="1"/>
  <c r="B7" i="25"/>
  <c r="B8" i="15"/>
  <c r="B14" i="28"/>
  <c r="B8" i="25"/>
  <c r="B7" i="24"/>
  <c r="B7" i="26"/>
  <c r="B7" i="1"/>
  <c r="B9" i="25"/>
  <c r="B8" i="26"/>
  <c r="B15" i="28"/>
  <c r="B8" i="1"/>
  <c r="B9" i="15"/>
  <c r="B8" i="24"/>
  <c r="B9"/>
  <c r="B16" i="28"/>
  <c r="B9" i="26"/>
  <c r="B9" i="1"/>
  <c r="B10" i="15"/>
  <c r="B10" i="25"/>
  <c r="B10" i="1"/>
  <c r="B10" i="26"/>
  <c r="B10" i="24"/>
  <c r="B11" i="15"/>
  <c r="B11" i="25"/>
  <c r="B17" i="28"/>
  <c r="B11" i="1"/>
  <c r="B18" i="28"/>
  <c r="B12" i="25"/>
  <c r="B12" i="15"/>
  <c r="B11" i="24"/>
  <c r="B11" i="26"/>
  <c r="E24" i="17" l="1"/>
  <c r="E33"/>
  <c r="E38"/>
  <c r="E35"/>
  <c r="E11"/>
  <c r="E26"/>
  <c r="E21"/>
  <c r="E47"/>
  <c r="E12"/>
  <c r="E36"/>
  <c r="E45"/>
  <c r="E41"/>
  <c r="E29"/>
  <c r="E17"/>
  <c r="E9"/>
  <c r="E46"/>
  <c r="E22"/>
  <c r="E48"/>
  <c r="E23"/>
  <c r="E14"/>
  <c r="E43"/>
  <c r="E16"/>
  <c r="E32"/>
  <c r="E20"/>
  <c r="E25"/>
  <c r="E10"/>
  <c r="E30"/>
  <c r="E39"/>
  <c r="H13" i="31"/>
  <c r="H9"/>
  <c r="H7"/>
  <c r="I13"/>
  <c r="H11"/>
</calcChain>
</file>

<file path=xl/sharedStrings.xml><?xml version="1.0" encoding="utf-8"?>
<sst xmlns="http://schemas.openxmlformats.org/spreadsheetml/2006/main" count="377" uniqueCount="215">
  <si>
    <t>C.N.P.P.</t>
  </si>
  <si>
    <t>februarie 2024</t>
  </si>
  <si>
    <t>IANUARIE 2024</t>
  </si>
  <si>
    <t>Ianuarie 2024</t>
  </si>
  <si>
    <t>Denumire CTP</t>
  </si>
  <si>
    <t>Alte nationalitati</t>
  </si>
  <si>
    <t>peste 45 de ani</t>
  </si>
  <si>
    <t>35-45 ani</t>
  </si>
  <si>
    <t>Preluati MapN acte aderare</t>
  </si>
  <si>
    <t>Preluati MapN repartizare aleatorie</t>
  </si>
  <si>
    <t>NN</t>
  </si>
  <si>
    <t>martie 2024</t>
  </si>
  <si>
    <t>METROPOLITAN LIFE</t>
  </si>
  <si>
    <t>FEBRUARIE 2024</t>
  </si>
  <si>
    <t>Februarie 2024</t>
  </si>
  <si>
    <t>MARTIE 2024</t>
  </si>
  <si>
    <t>Martie 2024</t>
  </si>
  <si>
    <t>Directia Generala Documente de Plata, Stagii de Cotizare si Evidenta Informatizata</t>
  </si>
  <si>
    <t>Numar participanti in registrul participantilor</t>
  </si>
  <si>
    <t xml:space="preserve">1Euro 4,9763 BNR 18/04/2024)              </t>
  </si>
  <si>
    <t>BCR</t>
  </si>
  <si>
    <t>BRD</t>
  </si>
  <si>
    <t>Total</t>
  </si>
  <si>
    <t>Fond</t>
  </si>
  <si>
    <t>Situatie centralizatoare</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</si>
  <si>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</si>
  <si>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</si>
  <si>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</si>
  <si>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</si>
  <si>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</si>
  <si>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</si>
  <si>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</si>
  <si>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</si>
  <si>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</si>
  <si>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</si>
  <si>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</si>
  <si>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</si>
  <si>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</si>
  <si>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</si>
  <si>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</si>
  <si>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</si>
  <si>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</si>
  <si>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</si>
  <si>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</si>
  <si>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</si>
  <si>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</si>
  <si>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</si>
  <si>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</si>
  <si>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</si>
  <si>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</si>
  <si>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 xml:space="preserve">1Euro 4,9715 BNR 18/03/2024)              </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</si>
  <si>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</si>
  <si>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</si>
  <si>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</si>
  <si>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</si>
  <si>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</si>
  <si>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</si>
  <si>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</si>
  <si>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</si>
  <si>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</si>
  <si>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</si>
  <si>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</si>
  <si>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</si>
  <si>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</si>
  <si>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</si>
  <si>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</si>
  <si>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</si>
  <si>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</si>
  <si>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</si>
  <si>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</si>
  <si>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</si>
  <si>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</si>
  <si>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</si>
  <si>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</si>
  <si>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</si>
  <si>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</si>
  <si>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</si>
  <si>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</si>
  <si>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</si>
  <si>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</si>
  <si>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</si>
  <si>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</si>
  <si>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</si>
  <si>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</si>
  <si>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</si>
  <si>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</si>
  <si>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</si>
  <si>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</si>
  <si>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</si>
  <si>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</si>
  <si>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</si>
  <si>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</si>
  <si>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</si>
  <si>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</si>
  <si>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</si>
  <si>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</si>
  <si>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</si>
  <si>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</si>
  <si>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</si>
  <si>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</si>
  <si>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</si>
  <si>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</si>
  <si>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</si>
  <si>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</si>
  <si>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</si>
  <si>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</si>
  <si>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</si>
  <si>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</si>
  <si>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</si>
  <si>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</si>
  <si>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</si>
  <si>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</si>
  <si>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</si>
  <si>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</si>
  <si>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</si>
  <si>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</si>
  <si>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</si>
  <si>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</si>
  <si>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</si>
  <si>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</si>
  <si>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</si>
  <si>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</si>
  <si>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</si>
  <si>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</si>
  <si>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</si>
  <si>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</si>
  <si>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</si>
  <si>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</si>
  <si>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</si>
  <si>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</si>
  <si>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</si>
  <si>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</si>
  <si>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</si>
  <si>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</si>
  <si>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</si>
  <si>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</si>
  <si>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</si>
  <si>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</si>
  <si>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</si>
  <si>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</si>
  <si>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</si>
  <si>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</si>
  <si>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</si>
  <si>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</si>
  <si>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</si>
  <si>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</si>
  <si>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</si>
  <si>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</si>
  <si>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</si>
  <si>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</si>
  <si>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</si>
  <si>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</si>
  <si>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</si>
  <si>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</si>
  <si>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</si>
  <si>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</si>
  <si>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</si>
  <si>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</si>
  <si>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</si>
  <si>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</si>
  <si>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</si>
  <si>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</si>
  <si>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</si>
  <si>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</si>
  <si>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</si>
  <si>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</si>
  <si>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</si>
  <si>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privind repartizarea pe sexe si varste a participantilor</t>
  </si>
  <si>
    <t>Denumire fond de pensii administrat privat</t>
  </si>
  <si>
    <t>ianuarie 2024</t>
  </si>
  <si>
    <t>Luna de referinta</t>
  </si>
  <si>
    <t xml:space="preserve">COMENZI </t>
  </si>
  <si>
    <t>APRILIE 2024</t>
  </si>
  <si>
    <t xml:space="preserve">1Euro 4,9751 BNR 17/05/2024)              </t>
  </si>
  <si>
    <t>aprilie 2024</t>
  </si>
  <si>
    <t xml:space="preserve">1Euro 4,9766 BNR 18/06/2024)              </t>
  </si>
  <si>
    <t>Aprilie 2024</t>
  </si>
  <si>
    <t>aferente lunii de referinta MAI 2024</t>
  </si>
  <si>
    <t>MAI 2024</t>
  </si>
  <si>
    <t>Mai 2024</t>
  </si>
  <si>
    <t>Numar participanti in Registrul Participantilor la luna de referinta  APRILIE 2024</t>
  </si>
  <si>
    <t>Transferuri validate catre alte fonduri la luna de referinta MAI 2024</t>
  </si>
  <si>
    <t>Transferuri validate de la alte fonduri la luna de referinta MAI 2024</t>
  </si>
  <si>
    <t>Acte aderare validate pentru luna de referinta MAI 2024</t>
  </si>
  <si>
    <t>Asigurati repartizati aleatoriu la luna de referinta MAI 2024</t>
  </si>
  <si>
    <t>Numar participanti in Registrul participantilor dupa repartizarea aleatorie la luna de referinta   MAI 2024</t>
  </si>
  <si>
    <t>Numar de participanti pentru care se fac viramente in luna de referinta MAI 2024</t>
  </si>
  <si>
    <t>mai 2024</t>
  </si>
  <si>
    <t>(BNR 18/07/2024)</t>
  </si>
  <si>
    <t xml:space="preserve">1Euro 4,9692 BNR 18/07/2024)              </t>
  </si>
  <si>
    <t>Situatie centralizatoare
privind numarul participantilor si contributiile virate la fondurile de pensii administrate privat
aferente lunii de referinta MAI 2024</t>
  </si>
  <si>
    <t>1 EUR</t>
  </si>
  <si>
    <r>
      <t>din care, Numar participanti pentru care s-au efectuat regularizari prin actualizarea cu datele primite de la angajatori</t>
    </r>
    <r>
      <rPr>
        <b/>
        <sz val="10"/>
        <color indexed="10"/>
        <rFont val="Arial"/>
        <family val="2"/>
      </rPr>
      <t xml:space="preserve"> (*)</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</si>
  <si>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</si>
  <si>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</si>
  <si>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</si>
  <si>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MAI 2024</t>
  </si>
  <si>
    <t>Situatie centralizatoare                
privind valoarea in Euro a viramentelor catre fondurile de pensii administrate privat 
aferente lunilor de referinta 
IANUARIE 2023 - MAI 2024</t>
  </si>
  <si>
    <t xml:space="preserve">1Euro 4,9715 
BNR (18/03/2024)              </t>
  </si>
  <si>
    <t xml:space="preserve">1Euro 4,9763 
BNR (18/04/2024)              </t>
  </si>
  <si>
    <t xml:space="preserve">1Euro 4,9751 
BNR (17/05/2024)              </t>
  </si>
  <si>
    <t xml:space="preserve">1Euro 4,9766 
BNR (18/06/2024)              </t>
  </si>
  <si>
    <t xml:space="preserve">1Euro 4,9692 
BNR (18/07/2024)              </t>
  </si>
  <si>
    <t>Situatie centralizatoare               
privind evolutia contributiei medii in Euro la pilonul II a participantilor pana la luna de referinta 
MAI 2024</t>
  </si>
  <si>
    <t xml:space="preserve">1Euro 4,9715 
BNR 18/03/2024)              </t>
  </si>
  <si>
    <t xml:space="preserve">1Euro 4,9763 
BNR 18/04/2024)              </t>
  </si>
  <si>
    <t xml:space="preserve">1Euro 4,9751 
BNR 17/05/2024)              </t>
  </si>
  <si>
    <t xml:space="preserve">1Euro 4,9766 
BNR 18/06/2024)              </t>
  </si>
  <si>
    <t xml:space="preserve">1Euro 4,9692 
BNR 18/07/2024)              </t>
  </si>
  <si>
    <t>Situatie centralizatoare               
privind evolutia contributiei medii in Euro la pilonul II a participantilor pana la luna de referinta
 MAI 2024</t>
  </si>
  <si>
    <t>Situatie centralizatoare           
privind repartizarea participantilor dupa judetul 
angajatorului la luna de referinta 
MAI 2024</t>
  </si>
  <si>
    <t>Situatie centralizatoare privind repartizarea participantilor
 dupa judetul de domiciliu pentru care se fac viramente 
la luna de referinta 
MAI 2024</t>
  </si>
  <si>
    <t>Situatie centralizatoare privind numarul de participanti  
care nu figurează cu declaraţii depuse 
in sistemul public de pensii</t>
  </si>
  <si>
    <t>Situatie centralizatoare    
privind repartizarea pe sexe a participantilor    
aferente lunii de referinta MAI 2024</t>
  </si>
  <si>
    <t>Situatie centralizatoare              
privind repartizarea pe sexe si varste a participantilor              
aferente lunii de referinta 
MAI 2024</t>
  </si>
</sst>
</file>

<file path=xl/styles.xml><?xml version="1.0" encoding="utf-8"?>
<styleSheet xmlns="http://schemas.openxmlformats.org/spreadsheetml/2006/main">
  <numFmts count="1">
    <numFmt numFmtId="182" formatCode="#,##0.0000"/>
  </numFmts>
  <fonts count="25">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b/>
      <sz val="18"/>
      <name val="Arial"/>
      <family val="2"/>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6">
    <xf numFmtId="0" fontId="0" fillId="0" borderId="0" xfId="0"/>
    <xf numFmtId="3" fontId="5" fillId="0" borderId="0" xfId="0" applyNumberFormat="1" applyFont="1" applyBorder="1"/>
    <xf numFmtId="0" fontId="3" fillId="0" borderId="0" xfId="0" applyFont="1"/>
    <xf numFmtId="0" fontId="5" fillId="0" borderId="0" xfId="0" applyFont="1" applyAlignment="1">
      <alignment horizontal="centerContinuous"/>
    </xf>
    <xf numFmtId="0" fontId="6" fillId="0" borderId="0" xfId="0" applyFont="1" applyAlignment="1">
      <alignment horizontal="centerContinuous"/>
    </xf>
    <xf numFmtId="0" fontId="6" fillId="0" borderId="0" xfId="0" applyFont="1"/>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centerContinuous"/>
    </xf>
    <xf numFmtId="0" fontId="18" fillId="0" borderId="0" xfId="0" applyFont="1" applyAlignment="1">
      <alignment horizontal="right"/>
    </xf>
    <xf numFmtId="182" fontId="18" fillId="0" borderId="0" xfId="0" applyNumberFormat="1" applyFont="1" applyAlignment="1">
      <alignment horizontal="left" vertical="center"/>
    </xf>
    <xf numFmtId="0" fontId="12" fillId="0" borderId="0" xfId="0" applyFont="1"/>
    <xf numFmtId="3" fontId="12" fillId="0" borderId="0" xfId="0" applyNumberFormat="1" applyFont="1"/>
    <xf numFmtId="0" fontId="18" fillId="0" borderId="0" xfId="0" applyFont="1"/>
    <xf numFmtId="0" fontId="15" fillId="0" borderId="0" xfId="0" applyFont="1" applyAlignment="1">
      <alignment horizontal="centerContinuous"/>
    </xf>
    <xf numFmtId="0" fontId="2" fillId="20" borderId="2" xfId="0" applyFont="1" applyFill="1" applyBorder="1" applyAlignment="1">
      <alignment horizontal="center" vertical="center" wrapText="1"/>
    </xf>
    <xf numFmtId="0" fontId="6" fillId="0" borderId="0" xfId="0" applyFont="1" applyAlignment="1">
      <alignment horizontal="right"/>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1"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20"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0" fillId="23" borderId="0" xfId="0" applyFill="1"/>
    <xf numFmtId="0" fontId="2" fillId="20" borderId="4" xfId="0" applyFont="1" applyFill="1" applyBorder="1" applyAlignment="1">
      <alignment horizontal="center" vertical="center" wrapText="1"/>
    </xf>
    <xf numFmtId="3" fontId="13" fillId="21"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22" fillId="0" borderId="0" xfId="0" applyFont="1" applyAlignment="1">
      <alignment horizontal="right"/>
    </xf>
    <xf numFmtId="182" fontId="23" fillId="0" borderId="0" xfId="0" quotePrefix="1" applyNumberFormat="1" applyFont="1" applyAlignment="1">
      <alignment horizontal="left"/>
    </xf>
    <xf numFmtId="0" fontId="22" fillId="0" borderId="0" xfId="0" applyFont="1"/>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0" fontId="14" fillId="24" borderId="9" xfId="0" applyFont="1" applyFill="1" applyBorder="1" applyAlignment="1">
      <alignment horizontal="centerContinuous"/>
    </xf>
    <xf numFmtId="3" fontId="14" fillId="24" borderId="9" xfId="0" applyNumberFormat="1" applyFont="1" applyFill="1" applyBorder="1"/>
    <xf numFmtId="3" fontId="14" fillId="24" borderId="10" xfId="0" applyNumberFormat="1" applyFont="1" applyFill="1" applyBorder="1"/>
    <xf numFmtId="0" fontId="12" fillId="25" borderId="4" xfId="0" applyFont="1" applyFill="1" applyBorder="1" applyAlignment="1">
      <alignment horizontal="center"/>
    </xf>
    <xf numFmtId="0" fontId="20"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12" fillId="24" borderId="3" xfId="0" applyFont="1" applyFill="1" applyBorder="1" applyAlignment="1">
      <alignment horizontal="center" vertical="center" wrapText="1"/>
    </xf>
    <xf numFmtId="10" fontId="14" fillId="24" borderId="9" xfId="0" applyNumberFormat="1" applyFont="1" applyFill="1" applyBorder="1"/>
    <xf numFmtId="10" fontId="14" fillId="25" borderId="2" xfId="0" applyNumberFormat="1" applyFont="1" applyFill="1" applyBorder="1"/>
    <xf numFmtId="3" fontId="14" fillId="24" borderId="9" xfId="0" applyNumberFormat="1" applyFont="1" applyFill="1" applyBorder="1" applyAlignment="1">
      <alignment horizontal="right"/>
    </xf>
    <xf numFmtId="3" fontId="14" fillId="24" borderId="10" xfId="0" applyNumberFormat="1" applyFont="1" applyFill="1" applyBorder="1" applyAlignment="1">
      <alignment horizontal="right"/>
    </xf>
    <xf numFmtId="0" fontId="22" fillId="24" borderId="2" xfId="0" applyFont="1" applyFill="1" applyBorder="1" applyAlignment="1">
      <alignment vertical="center" wrapText="1"/>
    </xf>
    <xf numFmtId="0" fontId="14" fillId="25" borderId="2" xfId="0" applyFont="1" applyFill="1" applyBorder="1"/>
    <xf numFmtId="0" fontId="14" fillId="25" borderId="3" xfId="0" applyFont="1" applyFill="1" applyBorder="1"/>
    <xf numFmtId="182" fontId="14" fillId="25" borderId="2" xfId="0" applyNumberFormat="1" applyFont="1" applyFill="1" applyBorder="1"/>
    <xf numFmtId="182" fontId="14" fillId="25" borderId="3" xfId="0" applyNumberFormat="1" applyFont="1" applyFill="1" applyBorder="1"/>
    <xf numFmtId="0" fontId="12" fillId="0" borderId="11" xfId="0" applyFont="1" applyBorder="1"/>
    <xf numFmtId="17" fontId="12" fillId="24" borderId="12" xfId="0" quotePrefix="1" applyNumberFormat="1" applyFont="1" applyFill="1" applyBorder="1" applyAlignment="1">
      <alignment horizontal="center" vertical="center" wrapText="1"/>
    </xf>
    <xf numFmtId="17" fontId="12" fillId="24" borderId="13" xfId="0" quotePrefix="1" applyNumberFormat="1" applyFont="1" applyFill="1" applyBorder="1" applyAlignment="1">
      <alignment horizontal="center" vertical="center" wrapText="1"/>
    </xf>
    <xf numFmtId="0" fontId="12" fillId="24" borderId="4" xfId="0" applyFont="1" applyFill="1" applyBorder="1"/>
    <xf numFmtId="0" fontId="12" fillId="0" borderId="8" xfId="0" applyFont="1" applyBorder="1"/>
    <xf numFmtId="0" fontId="22" fillId="24" borderId="9" xfId="0" applyFont="1" applyFill="1" applyBorder="1" applyAlignment="1">
      <alignment vertical="center" wrapText="1"/>
    </xf>
    <xf numFmtId="0" fontId="22" fillId="24" borderId="10" xfId="0" applyFont="1" applyFill="1" applyBorder="1" applyAlignment="1">
      <alignment vertical="center" wrapText="1"/>
    </xf>
    <xf numFmtId="0" fontId="22" fillId="24" borderId="3" xfId="0" applyFont="1" applyFill="1" applyBorder="1" applyAlignment="1">
      <alignment vertical="center" wrapText="1"/>
    </xf>
    <xf numFmtId="2" fontId="14" fillId="24" borderId="9" xfId="0" applyNumberFormat="1" applyFont="1" applyFill="1" applyBorder="1" applyAlignment="1">
      <alignment horizontal="center"/>
    </xf>
    <xf numFmtId="2" fontId="14" fillId="24" borderId="10"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3" fontId="3" fillId="23" borderId="0" xfId="0" applyNumberFormat="1" applyFont="1" applyFill="1" applyBorder="1"/>
    <xf numFmtId="17" fontId="12" fillId="24" borderId="11" xfId="0" quotePrefix="1" applyNumberFormat="1" applyFont="1" applyFill="1" applyBorder="1" applyAlignment="1">
      <alignment horizontal="center" vertical="center" wrapText="1"/>
    </xf>
    <xf numFmtId="3" fontId="14" fillId="25" borderId="10" xfId="0" applyNumberFormat="1" applyFont="1" applyFill="1" applyBorder="1"/>
    <xf numFmtId="0" fontId="0" fillId="0" borderId="0" xfId="0" applyFill="1"/>
    <xf numFmtId="3" fontId="14" fillId="25" borderId="8" xfId="0" applyNumberFormat="1" applyFont="1" applyFill="1" applyBorder="1"/>
    <xf numFmtId="3" fontId="14" fillId="25" borderId="9"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4" fillId="24" borderId="8" xfId="26" applyFont="1" applyFill="1" applyBorder="1"/>
    <xf numFmtId="0" fontId="14" fillId="24" borderId="9" xfId="26" applyFont="1" applyFill="1" applyBorder="1"/>
    <xf numFmtId="10" fontId="14" fillId="24" borderId="10" xfId="26" applyNumberFormat="1" applyFont="1" applyFill="1" applyBorder="1"/>
    <xf numFmtId="0" fontId="12" fillId="25" borderId="4" xfId="26" applyFont="1" applyFill="1" applyBorder="1"/>
    <xf numFmtId="0" fontId="12" fillId="25" borderId="2" xfId="26" applyFont="1" applyFill="1" applyBorder="1"/>
    <xf numFmtId="10" fontId="14" fillId="25" borderId="3" xfId="26"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3" fontId="14" fillId="24" borderId="10" xfId="25" applyNumberFormat="1" applyFont="1" applyFill="1" applyBorder="1"/>
    <xf numFmtId="0" fontId="12" fillId="25" borderId="4" xfId="26" applyFont="1" applyFill="1" applyBorder="1" applyAlignment="1">
      <alignment horizontal="left"/>
    </xf>
    <xf numFmtId="0" fontId="12" fillId="25" borderId="2" xfId="26" applyFont="1" applyFill="1" applyBorder="1" applyAlignment="1">
      <alignment horizontal="left"/>
    </xf>
    <xf numFmtId="3" fontId="14" fillId="25" borderId="3" xfId="25" applyNumberFormat="1" applyFont="1" applyFill="1" applyBorder="1"/>
    <xf numFmtId="17" fontId="14" fillId="25" borderId="4" xfId="0" quotePrefix="1" applyNumberFormat="1" applyFont="1" applyFill="1" applyBorder="1"/>
    <xf numFmtId="17" fontId="14" fillId="25" borderId="8" xfId="0" quotePrefix="1" applyNumberFormat="1" applyFont="1" applyFill="1" applyBorder="1"/>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3" fontId="12" fillId="24" borderId="3"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2" fillId="24" borderId="4" xfId="0" applyFont="1" applyFill="1" applyBorder="1" applyAlignment="1">
      <alignment horizontal="center" vertical="center" wrapText="1"/>
    </xf>
    <xf numFmtId="3" fontId="12" fillId="24" borderId="2" xfId="0" applyNumberFormat="1"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wrapText="1"/>
    </xf>
    <xf numFmtId="0" fontId="10" fillId="0" borderId="0" xfId="0" applyFont="1" applyAlignment="1">
      <alignment horizontal="left"/>
    </xf>
    <xf numFmtId="0" fontId="12" fillId="24" borderId="3" xfId="0" applyFont="1" applyFill="1" applyBorder="1" applyAlignment="1">
      <alignment horizontal="center" vertical="center" wrapText="1"/>
    </xf>
    <xf numFmtId="0" fontId="5" fillId="0" borderId="0" xfId="0" applyFont="1" applyAlignment="1">
      <alignment horizontal="center"/>
    </xf>
    <xf numFmtId="0" fontId="14" fillId="24" borderId="8" xfId="0" applyFont="1" applyFill="1" applyBorder="1" applyAlignment="1">
      <alignment horizontal="center"/>
    </xf>
    <xf numFmtId="0" fontId="14" fillId="24" borderId="9" xfId="0" applyFont="1" applyFill="1" applyBorder="1" applyAlignment="1">
      <alignment horizontal="center"/>
    </xf>
    <xf numFmtId="17" fontId="12" fillId="24" borderId="3" xfId="0" quotePrefix="1" applyNumberFormat="1"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3" fontId="14" fillId="24" borderId="8" xfId="0" applyNumberFormat="1" applyFont="1" applyFill="1" applyBorder="1" applyAlignment="1">
      <alignment horizontal="center"/>
    </xf>
    <xf numFmtId="3" fontId="14" fillId="24" borderId="9" xfId="0" applyNumberFormat="1" applyFont="1" applyFill="1" applyBorder="1" applyAlignment="1">
      <alignment horizontal="center"/>
    </xf>
    <xf numFmtId="0" fontId="12" fillId="24" borderId="14"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MAI  2024
</a:t>
            </a:r>
          </a:p>
        </c:rich>
      </c:tx>
      <c:layout>
        <c:manualLayout>
          <c:xMode val="edge"/>
          <c:yMode val="edge"/>
          <c:x val="0.37735858557248692"/>
          <c:y val="4.4189799804436207E-2"/>
        </c:manualLayout>
      </c:layout>
    </c:title>
    <c:view3D>
      <c:perspective val="0"/>
    </c:view3D>
    <c:plotArea>
      <c:layout>
        <c:manualLayout>
          <c:layoutTarget val="inner"/>
          <c:xMode val="edge"/>
          <c:yMode val="edge"/>
          <c:x val="0.1509433962264152"/>
          <c:y val="0.38336052202283871"/>
          <c:w val="0.6270810210876806"/>
          <c:h val="0.36541598694942928"/>
        </c:manualLayout>
      </c:layout>
      <c:pie3DChart>
        <c:varyColors val="1"/>
        <c:ser>
          <c:idx val="0"/>
          <c:order val="0"/>
          <c:dPt>
            <c:idx val="0"/>
            <c:explosion val="8"/>
          </c:dPt>
          <c:dPt>
            <c:idx val="1"/>
          </c:dPt>
          <c:dLbls>
            <c:dLbl>
              <c:idx val="0"/>
              <c:layout>
                <c:manualLayout>
                  <c:x val="-0.11432208598786414"/>
                  <c:y val="-0.19734381489426389"/>
                </c:manualLayout>
              </c:layout>
              <c:dLblPos val="bestFit"/>
              <c:showVal val="1"/>
              <c:showPercent val="1"/>
              <c:separator>
</c:separator>
            </c:dLbl>
            <c:dLbl>
              <c:idx val="1"/>
              <c:layout>
                <c:manualLayout>
                  <c:x val="6.0355568761451969E-2"/>
                  <c:y val="-0.28044289732951427"/>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rp_sexe_0524!$E$4:$F$4</c:f>
              <c:strCache>
                <c:ptCount val="2"/>
                <c:pt idx="0">
                  <c:v>femei</c:v>
                </c:pt>
                <c:pt idx="1">
                  <c:v>barbati</c:v>
                </c:pt>
              </c:strCache>
            </c:strRef>
          </c:cat>
          <c:val>
            <c:numRef>
              <c:f>rp_sexe_0524!$E$12:$F$12</c:f>
              <c:numCache>
                <c:formatCode>#,##0</c:formatCode>
                <c:ptCount val="2"/>
                <c:pt idx="0">
                  <c:v>3939224</c:v>
                </c:pt>
                <c:pt idx="1">
                  <c:v>4269510</c:v>
                </c:pt>
              </c:numCache>
            </c:numRef>
          </c:val>
        </c:ser>
        <c:dLbls>
          <c:showVal val="1"/>
          <c:showPercent val="1"/>
          <c:separator>
</c:separator>
        </c:dLbls>
      </c:pie3DChart>
      <c:spPr>
        <a:noFill/>
        <a:ln w="25400">
          <a:noFill/>
        </a:ln>
      </c:spPr>
    </c:plotArea>
    <c:legend>
      <c:legendPos val="r"/>
      <c:layout>
        <c:manualLayout>
          <c:xMode val="edge"/>
          <c:yMode val="edge"/>
          <c:x val="0.45261982539952289"/>
          <c:y val="0.80032731202717311"/>
          <c:w val="8.8071401146799067E-2"/>
          <c:h val="0.14729946991920129"/>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a:t>
            </a:r>
          </a:p>
          <a:p>
            <a:pPr>
              <a:defRPr sz="1050"/>
            </a:pPr>
            <a:r>
              <a:rPr lang="en-GB" sz="1050"/>
              <a:t> privind repartizarea pe sexe si categorii de varsta a participantilor</a:t>
            </a:r>
          </a:p>
          <a:p>
            <a:pPr>
              <a:defRPr sz="1050"/>
            </a:pPr>
            <a:r>
              <a:rPr lang="en-GB" sz="1050"/>
              <a:t> aferente lunii de referinta MAI 2024
</a:t>
            </a:r>
          </a:p>
        </c:rich>
      </c:tx>
      <c:layout>
        <c:manualLayout>
          <c:xMode val="edge"/>
          <c:yMode val="edge"/>
          <c:x val="0.24256329303374891"/>
          <c:y val="6.3066234367762847E-2"/>
        </c:manualLayout>
      </c:layout>
    </c:title>
    <c:view3D>
      <c:hPercent val="167"/>
      <c:depthPercent val="100"/>
      <c:rAngAx val="1"/>
    </c:view3D>
    <c:plotArea>
      <c:layout>
        <c:manualLayout>
          <c:layoutTarget val="inner"/>
          <c:xMode val="edge"/>
          <c:yMode val="edge"/>
          <c:x val="0.18934911242603561"/>
          <c:y val="0.27032161057272952"/>
          <c:w val="0.55739644970414182"/>
          <c:h val="0.66918776323598772"/>
        </c:manualLayout>
      </c:layout>
      <c:bar3DChart>
        <c:barDir val="bar"/>
        <c:grouping val="clustered"/>
        <c:ser>
          <c:idx val="0"/>
          <c:order val="0"/>
          <c:tx>
            <c:strRef>
              <c:f>rp_varste_sexe_0524!$E$10:$H$10</c:f>
              <c:strCache>
                <c:ptCount val="1"/>
                <c:pt idx="0">
                  <c:v>15-25 ani 25-35 ani 35-45 ani peste 45 de ani</c:v>
                </c:pt>
              </c:strCache>
            </c:strRef>
          </c:tx>
          <c:dLbls>
            <c:dLbl>
              <c:idx val="0"/>
              <c:layout>
                <c:manualLayout>
                  <c:x val="-0.10652614577024032"/>
                  <c:y val="1.5541630075068603E-3"/>
                </c:manualLayout>
              </c:layout>
              <c:showVal val="1"/>
            </c:dLbl>
            <c:dLbl>
              <c:idx val="1"/>
              <c:layout>
                <c:manualLayout>
                  <c:x val="-0.32442457297879784"/>
                  <c:y val="-6.3249446760331425E-3"/>
                </c:manualLayout>
              </c:layout>
              <c:showVal val="1"/>
            </c:dLbl>
            <c:dLbl>
              <c:idx val="2"/>
              <c:layout>
                <c:manualLayout>
                  <c:x val="-0.47899525164396467"/>
                  <c:y val="-7.3392002470279447E-3"/>
                </c:manualLayout>
              </c:layout>
              <c:showVal val="1"/>
            </c:dLbl>
            <c:dLbl>
              <c:idx val="3"/>
              <c:layout>
                <c:manualLayout>
                  <c:x val="-0.46475988820725139"/>
                  <c:y val="-2.3340023673511399E-3"/>
                </c:manualLayout>
              </c:layout>
              <c:showVal val="1"/>
            </c:dLbl>
            <c:txPr>
              <a:bodyPr/>
              <a:lstStyle/>
              <a:p>
                <a:pPr>
                  <a:defRPr b="1"/>
                </a:pPr>
                <a:endParaRPr lang="en-US"/>
              </a:p>
            </c:txPr>
            <c:showVal val="1"/>
          </c:dLbls>
          <c:cat>
            <c:strRef>
              <c:f>rp_varste_sexe_0524!$E$10:$H$10</c:f>
              <c:strCache>
                <c:ptCount val="4"/>
                <c:pt idx="0">
                  <c:v>15-25 ani</c:v>
                </c:pt>
                <c:pt idx="1">
                  <c:v>25-35 ani</c:v>
                </c:pt>
                <c:pt idx="2">
                  <c:v>35-45 ani</c:v>
                </c:pt>
                <c:pt idx="3">
                  <c:v>peste 45 de ani</c:v>
                </c:pt>
              </c:strCache>
            </c:strRef>
          </c:cat>
          <c:val>
            <c:numRef>
              <c:f>rp_varste_sexe_0524!$E$19:$H$19</c:f>
              <c:numCache>
                <c:formatCode>#,##0</c:formatCode>
                <c:ptCount val="4"/>
                <c:pt idx="0">
                  <c:v>684351</c:v>
                </c:pt>
                <c:pt idx="1">
                  <c:v>1953372</c:v>
                </c:pt>
                <c:pt idx="2">
                  <c:v>2839132</c:v>
                </c:pt>
                <c:pt idx="3">
                  <c:v>2731879</c:v>
                </c:pt>
              </c:numCache>
            </c:numRef>
          </c:val>
        </c:ser>
        <c:dLbls>
          <c:showVal val="1"/>
        </c:dLbls>
        <c:shape val="box"/>
        <c:axId val="52326784"/>
        <c:axId val="52328320"/>
        <c:axId val="0"/>
      </c:bar3DChart>
      <c:catAx>
        <c:axId val="52326784"/>
        <c:scaling>
          <c:orientation val="minMax"/>
        </c:scaling>
        <c:axPos val="l"/>
        <c:numFmt formatCode="General" sourceLinked="1"/>
        <c:tickLblPos val="low"/>
        <c:txPr>
          <a:bodyPr rot="0" vert="horz"/>
          <a:lstStyle/>
          <a:p>
            <a:pPr>
              <a:defRPr b="1"/>
            </a:pPr>
            <a:endParaRPr lang="en-US"/>
          </a:p>
        </c:txPr>
        <c:crossAx val="52328320"/>
        <c:crosses val="autoZero"/>
        <c:lblAlgn val="ctr"/>
        <c:lblOffset val="100"/>
        <c:tickLblSkip val="1"/>
        <c:tickMarkSkip val="1"/>
      </c:catAx>
      <c:valAx>
        <c:axId val="52328320"/>
        <c:scaling>
          <c:orientation val="minMax"/>
        </c:scaling>
        <c:axPos val="b"/>
        <c:majorGridlines/>
        <c:numFmt formatCode="#,##0" sourceLinked="1"/>
        <c:tickLblPos val="nextTo"/>
        <c:txPr>
          <a:bodyPr rot="0" vert="horz"/>
          <a:lstStyle/>
          <a:p>
            <a:pPr>
              <a:defRPr b="1"/>
            </a:pPr>
            <a:endParaRPr lang="en-US"/>
          </a:p>
        </c:txPr>
        <c:crossAx val="52326784"/>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22" r="0.75000000000000022"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9</xdr:col>
      <xdr:colOff>291307</xdr:colOff>
      <xdr:row>33</xdr:row>
      <xdr:rowOff>112389</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552575"/>
          <a:ext cx="6968332" cy="43224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495481</xdr:colOff>
      <xdr:row>27</xdr:row>
      <xdr:rowOff>52157</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523875"/>
          <a:ext cx="6486706" cy="39383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97699</xdr:colOff>
      <xdr:row>24</xdr:row>
      <xdr:rowOff>56307</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523875"/>
          <a:ext cx="6279424" cy="34567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19050</xdr:colOff>
      <xdr:row>30</xdr:row>
      <xdr:rowOff>0</xdr:rowOff>
    </xdr:to>
    <xdr:graphicFrame macro="">
      <xdr:nvGraphicFramePr>
        <xdr:cNvPr id="1063941"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0</xdr:rowOff>
    </xdr:to>
    <xdr:graphicFrame macro="">
      <xdr:nvGraphicFramePr>
        <xdr:cNvPr id="10752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Q7" sqref="Q7"/>
    </sheetView>
  </sheetViews>
  <sheetFormatPr defaultRowHeight="12.75"/>
  <cols>
    <col min="2" max="2" width="6.42578125" customWidth="1"/>
    <col min="3" max="3" width="17.7109375" style="9" customWidth="1"/>
    <col min="4" max="4" width="13.5703125" customWidth="1"/>
    <col min="5" max="5" width="12.85546875" customWidth="1"/>
    <col min="6" max="7" width="14.28515625" bestFit="1" customWidth="1"/>
    <col min="8" max="8" width="12.42578125" customWidth="1"/>
    <col min="9" max="9" width="16.42578125" customWidth="1"/>
    <col min="10" max="10" width="15.42578125" style="6" bestFit="1" customWidth="1"/>
    <col min="11" max="11" width="14.5703125" style="6" customWidth="1"/>
  </cols>
  <sheetData>
    <row r="1" spans="2:11" ht="13.5" thickBot="1"/>
    <row r="2" spans="2:11" ht="40.5" customHeight="1">
      <c r="B2" s="98" t="s">
        <v>190</v>
      </c>
      <c r="C2" s="99"/>
      <c r="D2" s="99"/>
      <c r="E2" s="99"/>
      <c r="F2" s="99"/>
      <c r="G2" s="99"/>
      <c r="H2" s="99"/>
      <c r="I2" s="99"/>
      <c r="J2" s="99"/>
      <c r="K2" s="100"/>
    </row>
    <row r="3" spans="2:11" s="7" customFormat="1" ht="76.5" customHeight="1">
      <c r="B3" s="103" t="s">
        <v>25</v>
      </c>
      <c r="C3" s="102" t="s">
        <v>168</v>
      </c>
      <c r="D3" s="102" t="s">
        <v>120</v>
      </c>
      <c r="E3" s="102" t="s">
        <v>135</v>
      </c>
      <c r="F3" s="102" t="s">
        <v>136</v>
      </c>
      <c r="G3" s="102"/>
      <c r="H3" s="102"/>
      <c r="I3" s="102" t="s">
        <v>137</v>
      </c>
      <c r="J3" s="104" t="s">
        <v>138</v>
      </c>
      <c r="K3" s="101" t="s">
        <v>139</v>
      </c>
    </row>
    <row r="4" spans="2:11" s="7" customFormat="1" ht="56.25" customHeight="1">
      <c r="B4" s="103" t="s">
        <v>25</v>
      </c>
      <c r="C4" s="102"/>
      <c r="D4" s="102"/>
      <c r="E4" s="102"/>
      <c r="F4" s="41" t="s">
        <v>22</v>
      </c>
      <c r="G4" s="41" t="s">
        <v>140</v>
      </c>
      <c r="H4" s="41" t="s">
        <v>141</v>
      </c>
      <c r="I4" s="102"/>
      <c r="J4" s="104"/>
      <c r="K4" s="101"/>
    </row>
    <row r="5" spans="2:11" s="8" customFormat="1" ht="13.5" hidden="1" customHeight="1">
      <c r="B5" s="31"/>
      <c r="C5" s="29"/>
      <c r="D5" s="30" t="s">
        <v>125</v>
      </c>
      <c r="E5" s="30" t="s">
        <v>148</v>
      </c>
      <c r="F5" s="30" t="s">
        <v>149</v>
      </c>
      <c r="G5" s="30" t="s">
        <v>150</v>
      </c>
      <c r="H5" s="30" t="s">
        <v>151</v>
      </c>
      <c r="I5" s="29"/>
      <c r="J5" s="36" t="s">
        <v>152</v>
      </c>
      <c r="K5" s="37"/>
    </row>
    <row r="6" spans="2:11" ht="15">
      <c r="B6" s="46">
        <v>1</v>
      </c>
      <c r="C6" s="47" t="s">
        <v>12</v>
      </c>
      <c r="D6" s="48">
        <v>1133310</v>
      </c>
      <c r="E6" s="48">
        <v>1196590</v>
      </c>
      <c r="F6" s="48">
        <v>218216713</v>
      </c>
      <c r="G6" s="48">
        <v>207965959</v>
      </c>
      <c r="H6" s="48">
        <v>10250754</v>
      </c>
      <c r="I6" s="48">
        <f t="shared" ref="I6:I12" si="0">F6/$C$15</f>
        <v>43913851.927875713</v>
      </c>
      <c r="J6" s="48">
        <v>4378198520</v>
      </c>
      <c r="K6" s="49">
        <f t="shared" ref="K6:K12" si="1">J6/$C$15</f>
        <v>881067077.19552445</v>
      </c>
    </row>
    <row r="7" spans="2:11" ht="15">
      <c r="B7" s="50">
        <v>2</v>
      </c>
      <c r="C7" s="47" t="s">
        <v>142</v>
      </c>
      <c r="D7" s="48">
        <v>1686144</v>
      </c>
      <c r="E7" s="48">
        <v>1782346</v>
      </c>
      <c r="F7" s="48">
        <v>318310253</v>
      </c>
      <c r="G7" s="48">
        <v>303565778</v>
      </c>
      <c r="H7" s="48">
        <v>14744475</v>
      </c>
      <c r="I7" s="48">
        <f t="shared" si="0"/>
        <v>64056639.499315791</v>
      </c>
      <c r="J7" s="48">
        <v>6390776252</v>
      </c>
      <c r="K7" s="49">
        <f t="shared" si="1"/>
        <v>1286077487.7243822</v>
      </c>
    </row>
    <row r="8" spans="2:11" ht="15">
      <c r="B8" s="50">
        <v>3</v>
      </c>
      <c r="C8" s="51" t="s">
        <v>20</v>
      </c>
      <c r="D8" s="48">
        <v>784173</v>
      </c>
      <c r="E8" s="48">
        <v>820456</v>
      </c>
      <c r="F8" s="48">
        <v>129093356</v>
      </c>
      <c r="G8" s="48">
        <v>122678695</v>
      </c>
      <c r="H8" s="48">
        <v>6414661</v>
      </c>
      <c r="I8" s="48">
        <f t="shared" si="0"/>
        <v>25978699.991950415</v>
      </c>
      <c r="J8" s="48">
        <v>2582698993</v>
      </c>
      <c r="K8" s="49">
        <f t="shared" si="1"/>
        <v>519741405.6588586</v>
      </c>
    </row>
    <row r="9" spans="2:11" ht="15">
      <c r="B9" s="50">
        <v>4</v>
      </c>
      <c r="C9" s="51" t="s">
        <v>21</v>
      </c>
      <c r="D9" s="48">
        <v>573709</v>
      </c>
      <c r="E9" s="48">
        <v>597860</v>
      </c>
      <c r="F9" s="48">
        <v>90242594</v>
      </c>
      <c r="G9" s="48">
        <v>85557323</v>
      </c>
      <c r="H9" s="48">
        <v>4685271</v>
      </c>
      <c r="I9" s="48">
        <f t="shared" si="0"/>
        <v>18160386.782580696</v>
      </c>
      <c r="J9" s="48">
        <v>1801214267</v>
      </c>
      <c r="K9" s="49">
        <f t="shared" si="1"/>
        <v>362475703.73500764</v>
      </c>
    </row>
    <row r="10" spans="2:11" ht="15">
      <c r="B10" s="50">
        <v>5</v>
      </c>
      <c r="C10" s="51" t="s">
        <v>143</v>
      </c>
      <c r="D10" s="48">
        <v>1043023</v>
      </c>
      <c r="E10" s="48">
        <v>1092726</v>
      </c>
      <c r="F10" s="48">
        <v>172751380</v>
      </c>
      <c r="G10" s="48">
        <v>164459558</v>
      </c>
      <c r="H10" s="48">
        <v>8291822</v>
      </c>
      <c r="I10" s="48">
        <f t="shared" si="0"/>
        <v>34764424.857119858</v>
      </c>
      <c r="J10" s="48">
        <v>3462284943</v>
      </c>
      <c r="K10" s="49">
        <f t="shared" si="1"/>
        <v>696748962.20719635</v>
      </c>
    </row>
    <row r="11" spans="2:11" ht="15">
      <c r="B11" s="50">
        <v>6</v>
      </c>
      <c r="C11" s="51" t="s">
        <v>144</v>
      </c>
      <c r="D11" s="48">
        <v>881266</v>
      </c>
      <c r="E11" s="48">
        <v>924515</v>
      </c>
      <c r="F11" s="48">
        <v>151010262</v>
      </c>
      <c r="G11" s="48">
        <v>143830408</v>
      </c>
      <c r="H11" s="48">
        <v>7179854</v>
      </c>
      <c r="I11" s="48">
        <f t="shared" si="0"/>
        <v>30389250.181115672</v>
      </c>
      <c r="J11" s="48">
        <v>3027991225</v>
      </c>
      <c r="K11" s="49">
        <f t="shared" si="1"/>
        <v>609351852.41085088</v>
      </c>
    </row>
    <row r="12" spans="2:11" ht="15">
      <c r="B12" s="50">
        <v>7</v>
      </c>
      <c r="C12" s="51" t="s">
        <v>10</v>
      </c>
      <c r="D12" s="48">
        <v>2107109</v>
      </c>
      <c r="E12" s="48">
        <v>2246471</v>
      </c>
      <c r="F12" s="48">
        <v>485680256</v>
      </c>
      <c r="G12" s="48">
        <v>462896178</v>
      </c>
      <c r="H12" s="48">
        <v>22784078</v>
      </c>
      <c r="I12" s="48">
        <f t="shared" si="0"/>
        <v>97738118.006922647</v>
      </c>
      <c r="J12" s="48">
        <v>9745054369</v>
      </c>
      <c r="K12" s="49">
        <f t="shared" si="1"/>
        <v>1961091195.5646784</v>
      </c>
    </row>
    <row r="13" spans="2:11" ht="15.75" thickBot="1">
      <c r="B13" s="42" t="s">
        <v>26</v>
      </c>
      <c r="C13" s="43"/>
      <c r="D13" s="44">
        <f t="shared" ref="D13:K13" si="2">SUM(D6:D12)</f>
        <v>8208734</v>
      </c>
      <c r="E13" s="44">
        <f t="shared" si="2"/>
        <v>8660964</v>
      </c>
      <c r="F13" s="44">
        <f t="shared" si="2"/>
        <v>1565304814</v>
      </c>
      <c r="G13" s="44">
        <f t="shared" si="2"/>
        <v>1490953899</v>
      </c>
      <c r="H13" s="44">
        <f t="shared" si="2"/>
        <v>74350915</v>
      </c>
      <c r="I13" s="44">
        <f t="shared" si="2"/>
        <v>315001371.24688083</v>
      </c>
      <c r="J13" s="44">
        <f t="shared" si="2"/>
        <v>31388218569</v>
      </c>
      <c r="K13" s="45">
        <f t="shared" si="2"/>
        <v>6316553684.4964981</v>
      </c>
    </row>
    <row r="15" spans="2:11" s="16" customFormat="1">
      <c r="B15" s="38" t="s">
        <v>191</v>
      </c>
      <c r="C15" s="39">
        <v>4.9691999999999998</v>
      </c>
      <c r="J15" s="17"/>
      <c r="K15" s="17"/>
    </row>
    <row r="16" spans="2:11">
      <c r="B16" s="40"/>
      <c r="C16" s="40" t="s">
        <v>188</v>
      </c>
    </row>
    <row r="17" spans="7:7">
      <c r="G17" s="25"/>
    </row>
    <row r="18" spans="7:7">
      <c r="G18" s="25"/>
    </row>
    <row r="19" spans="7:7">
      <c r="G19" s="25"/>
    </row>
    <row r="20" spans="7:7">
      <c r="G20" s="25"/>
    </row>
    <row r="21" spans="7:7">
      <c r="G21" s="25"/>
    </row>
    <row r="22" spans="7:7">
      <c r="G22" s="25"/>
    </row>
    <row r="23" spans="7:7">
      <c r="G23" s="25"/>
    </row>
    <row r="24" spans="7:7">
      <c r="G24" s="25"/>
    </row>
    <row r="25" spans="7:7">
      <c r="G25" s="25"/>
    </row>
    <row r="26" spans="7:7">
      <c r="G26" s="25"/>
    </row>
    <row r="27" spans="7:7">
      <c r="G27" s="25"/>
    </row>
    <row r="28" spans="7:7">
      <c r="G28" s="25"/>
    </row>
    <row r="29" spans="7:7">
      <c r="G29" s="25"/>
    </row>
    <row r="30" spans="7:7">
      <c r="G30" s="25"/>
    </row>
    <row r="31" spans="7:7">
      <c r="G31" s="25"/>
    </row>
  </sheetData>
  <mergeCells count="9">
    <mergeCell ref="F3:H3"/>
    <mergeCell ref="B2:K2"/>
    <mergeCell ref="K3:K4"/>
    <mergeCell ref="I3:I4"/>
    <mergeCell ref="B3:B4"/>
    <mergeCell ref="C3:C4"/>
    <mergeCell ref="D3:D4"/>
    <mergeCell ref="E3:E4"/>
    <mergeCell ref="J3:J4"/>
  </mergeCells>
  <phoneticPr fontId="19"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K14" sqref="K14"/>
    </sheetView>
  </sheetViews>
  <sheetFormatPr defaultRowHeight="15"/>
  <cols>
    <col min="1" max="1" width="9.140625" style="11"/>
    <col min="2" max="2" width="7.85546875" style="11" customWidth="1"/>
    <col min="3" max="3" width="20.140625" style="11" customWidth="1"/>
    <col min="4" max="4" width="13.7109375" style="11" customWidth="1"/>
    <col min="5" max="5" width="16.5703125" style="12" customWidth="1"/>
    <col min="6" max="16384" width="9.140625" style="11"/>
  </cols>
  <sheetData>
    <row r="1" spans="2:5" ht="15.75" thickBot="1"/>
    <row r="2" spans="2:5" ht="60" customHeight="1">
      <c r="B2" s="123" t="s">
        <v>210</v>
      </c>
      <c r="C2" s="124"/>
      <c r="D2" s="124"/>
      <c r="E2" s="125"/>
    </row>
    <row r="3" spans="2:5">
      <c r="B3" s="119" t="s">
        <v>27</v>
      </c>
      <c r="C3" s="120"/>
      <c r="D3" s="120" t="s">
        <v>28</v>
      </c>
      <c r="E3" s="121"/>
    </row>
    <row r="4" spans="2:5">
      <c r="B4" s="81" t="s">
        <v>29</v>
      </c>
      <c r="C4" s="82" t="s">
        <v>30</v>
      </c>
      <c r="D4" s="82" t="s">
        <v>31</v>
      </c>
      <c r="E4" s="83" t="s">
        <v>32</v>
      </c>
    </row>
    <row r="5" spans="2:5" ht="15.75">
      <c r="B5" s="87"/>
      <c r="C5" s="88" t="s">
        <v>33</v>
      </c>
      <c r="D5" s="48">
        <v>77401</v>
      </c>
      <c r="E5" s="89">
        <f t="shared" ref="E5:E48" si="0">D5/$D$48</f>
        <v>9.4291031966683286E-3</v>
      </c>
    </row>
    <row r="6" spans="2:5" ht="15.75">
      <c r="B6" s="87" t="s">
        <v>34</v>
      </c>
      <c r="C6" s="88" t="s">
        <v>35</v>
      </c>
      <c r="D6" s="48">
        <v>68308</v>
      </c>
      <c r="E6" s="89">
        <f t="shared" si="0"/>
        <v>8.3213806172791078E-3</v>
      </c>
    </row>
    <row r="7" spans="2:5" ht="15.75">
      <c r="B7" s="87" t="s">
        <v>36</v>
      </c>
      <c r="C7" s="88" t="s">
        <v>37</v>
      </c>
      <c r="D7" s="48">
        <v>97728</v>
      </c>
      <c r="E7" s="89">
        <f t="shared" si="0"/>
        <v>1.1905368111574818E-2</v>
      </c>
    </row>
    <row r="8" spans="2:5" ht="15.75">
      <c r="B8" s="87" t="s">
        <v>38</v>
      </c>
      <c r="C8" s="88" t="s">
        <v>39</v>
      </c>
      <c r="D8" s="48">
        <v>121437</v>
      </c>
      <c r="E8" s="89">
        <f t="shared" si="0"/>
        <v>1.4793633220421078E-2</v>
      </c>
    </row>
    <row r="9" spans="2:5" ht="15.75">
      <c r="B9" s="87" t="s">
        <v>40</v>
      </c>
      <c r="C9" s="88" t="s">
        <v>41</v>
      </c>
      <c r="D9" s="48">
        <v>105145</v>
      </c>
      <c r="E9" s="89">
        <f t="shared" si="0"/>
        <v>1.2808917915966092E-2</v>
      </c>
    </row>
    <row r="10" spans="2:5" ht="15.75">
      <c r="B10" s="87" t="s">
        <v>42</v>
      </c>
      <c r="C10" s="88" t="s">
        <v>43</v>
      </c>
      <c r="D10" s="48">
        <v>159715</v>
      </c>
      <c r="E10" s="89">
        <f t="shared" si="0"/>
        <v>1.9456715249878971E-2</v>
      </c>
    </row>
    <row r="11" spans="2:5" ht="15.75">
      <c r="B11" s="87" t="s">
        <v>44</v>
      </c>
      <c r="C11" s="88" t="s">
        <v>45</v>
      </c>
      <c r="D11" s="48">
        <v>70814</v>
      </c>
      <c r="E11" s="89">
        <f t="shared" si="0"/>
        <v>8.6266652080576618E-3</v>
      </c>
    </row>
    <row r="12" spans="2:5" ht="15.75">
      <c r="B12" s="87" t="s">
        <v>46</v>
      </c>
      <c r="C12" s="88" t="s">
        <v>47</v>
      </c>
      <c r="D12" s="48">
        <v>59008</v>
      </c>
      <c r="E12" s="89">
        <f t="shared" si="0"/>
        <v>7.1884409946771331E-3</v>
      </c>
    </row>
    <row r="13" spans="2:5" ht="15.75">
      <c r="B13" s="87" t="s">
        <v>48</v>
      </c>
      <c r="C13" s="88" t="s">
        <v>49</v>
      </c>
      <c r="D13" s="48">
        <v>137050</v>
      </c>
      <c r="E13" s="89">
        <f t="shared" si="0"/>
        <v>1.6695631750279639E-2</v>
      </c>
    </row>
    <row r="14" spans="2:5" ht="15.75">
      <c r="B14" s="87" t="s">
        <v>51</v>
      </c>
      <c r="C14" s="88" t="s">
        <v>52</v>
      </c>
      <c r="D14" s="48">
        <v>45964</v>
      </c>
      <c r="E14" s="89">
        <f t="shared" si="0"/>
        <v>5.5994018078792665E-3</v>
      </c>
    </row>
    <row r="15" spans="2:5" ht="15.75">
      <c r="B15" s="87" t="s">
        <v>53</v>
      </c>
      <c r="C15" s="88" t="s">
        <v>54</v>
      </c>
      <c r="D15" s="48">
        <v>70063</v>
      </c>
      <c r="E15" s="89">
        <f t="shared" si="0"/>
        <v>8.5351772879959324E-3</v>
      </c>
    </row>
    <row r="16" spans="2:5" ht="15.75">
      <c r="B16" s="87" t="s">
        <v>55</v>
      </c>
      <c r="C16" s="88" t="s">
        <v>56</v>
      </c>
      <c r="D16" s="48">
        <v>46922</v>
      </c>
      <c r="E16" s="89">
        <f t="shared" si="0"/>
        <v>5.7161067711537488E-3</v>
      </c>
    </row>
    <row r="17" spans="2:5" ht="15.75">
      <c r="B17" s="87" t="s">
        <v>57</v>
      </c>
      <c r="C17" s="88" t="s">
        <v>58</v>
      </c>
      <c r="D17" s="48">
        <v>224038</v>
      </c>
      <c r="E17" s="89">
        <f t="shared" si="0"/>
        <v>2.729263732994637E-2</v>
      </c>
    </row>
    <row r="18" spans="2:5" ht="15.75">
      <c r="B18" s="87" t="s">
        <v>59</v>
      </c>
      <c r="C18" s="88" t="s">
        <v>60</v>
      </c>
      <c r="D18" s="48">
        <v>179961</v>
      </c>
      <c r="E18" s="89">
        <f t="shared" si="0"/>
        <v>2.1923112626136991E-2</v>
      </c>
    </row>
    <row r="19" spans="2:5" ht="15.75">
      <c r="B19" s="87" t="s">
        <v>61</v>
      </c>
      <c r="C19" s="88" t="s">
        <v>62</v>
      </c>
      <c r="D19" s="48">
        <v>55361</v>
      </c>
      <c r="E19" s="89">
        <f t="shared" si="0"/>
        <v>6.7441581125664441E-3</v>
      </c>
    </row>
    <row r="20" spans="2:5" ht="15.75">
      <c r="B20" s="87" t="s">
        <v>63</v>
      </c>
      <c r="C20" s="88" t="s">
        <v>64</v>
      </c>
      <c r="D20" s="48">
        <v>66973</v>
      </c>
      <c r="E20" s="89">
        <f t="shared" si="0"/>
        <v>8.1587489617765668E-3</v>
      </c>
    </row>
    <row r="21" spans="2:5" ht="15.75">
      <c r="B21" s="87" t="s">
        <v>65</v>
      </c>
      <c r="C21" s="88" t="s">
        <v>66</v>
      </c>
      <c r="D21" s="48">
        <v>131200</v>
      </c>
      <c r="E21" s="89">
        <f t="shared" si="0"/>
        <v>1.598297618122356E-2</v>
      </c>
    </row>
    <row r="22" spans="2:5" ht="15.75">
      <c r="B22" s="87" t="s">
        <v>67</v>
      </c>
      <c r="C22" s="88" t="s">
        <v>68</v>
      </c>
      <c r="D22" s="48">
        <v>122700</v>
      </c>
      <c r="E22" s="89">
        <f t="shared" si="0"/>
        <v>1.4947493730458315E-2</v>
      </c>
    </row>
    <row r="23" spans="2:5" ht="15.75">
      <c r="B23" s="87" t="s">
        <v>69</v>
      </c>
      <c r="C23" s="88" t="s">
        <v>70</v>
      </c>
      <c r="D23" s="48">
        <v>70225</v>
      </c>
      <c r="E23" s="89">
        <f t="shared" si="0"/>
        <v>8.5549123652928702E-3</v>
      </c>
    </row>
    <row r="24" spans="2:5" ht="15.75">
      <c r="B24" s="87" t="s">
        <v>71</v>
      </c>
      <c r="C24" s="88" t="s">
        <v>72</v>
      </c>
      <c r="D24" s="48">
        <v>102105</v>
      </c>
      <c r="E24" s="89">
        <f t="shared" si="0"/>
        <v>1.2438580662986521E-2</v>
      </c>
    </row>
    <row r="25" spans="2:5" ht="15.75">
      <c r="B25" s="87" t="s">
        <v>73</v>
      </c>
      <c r="C25" s="88" t="s">
        <v>74</v>
      </c>
      <c r="D25" s="48">
        <v>104045</v>
      </c>
      <c r="E25" s="89">
        <f t="shared" si="0"/>
        <v>1.2674914304690589E-2</v>
      </c>
    </row>
    <row r="26" spans="2:5" ht="15.75">
      <c r="B26" s="87" t="s">
        <v>75</v>
      </c>
      <c r="C26" s="88" t="s">
        <v>76</v>
      </c>
      <c r="D26" s="48">
        <v>32790</v>
      </c>
      <c r="E26" s="89">
        <f t="shared" si="0"/>
        <v>3.994525830657931E-3</v>
      </c>
    </row>
    <row r="27" spans="2:5" ht="15.75">
      <c r="B27" s="87" t="s">
        <v>77</v>
      </c>
      <c r="C27" s="88" t="s">
        <v>78</v>
      </c>
      <c r="D27" s="48">
        <v>209053</v>
      </c>
      <c r="E27" s="89">
        <f t="shared" si="0"/>
        <v>2.546714267997964E-2</v>
      </c>
    </row>
    <row r="28" spans="2:5" ht="15.75">
      <c r="B28" s="87" t="s">
        <v>79</v>
      </c>
      <c r="C28" s="88" t="s">
        <v>80</v>
      </c>
      <c r="D28" s="48">
        <v>23353</v>
      </c>
      <c r="E28" s="89">
        <f t="shared" si="0"/>
        <v>2.844896667378916E-3</v>
      </c>
    </row>
    <row r="29" spans="2:5" ht="15.75">
      <c r="B29" s="87" t="s">
        <v>81</v>
      </c>
      <c r="C29" s="88" t="s">
        <v>82</v>
      </c>
      <c r="D29" s="48">
        <v>139843</v>
      </c>
      <c r="E29" s="89">
        <f t="shared" si="0"/>
        <v>1.7035879101454623E-2</v>
      </c>
    </row>
    <row r="30" spans="2:5" ht="15.75">
      <c r="B30" s="87" t="s">
        <v>83</v>
      </c>
      <c r="C30" s="88" t="s">
        <v>84</v>
      </c>
      <c r="D30" s="48">
        <v>41873</v>
      </c>
      <c r="E30" s="89">
        <f t="shared" si="0"/>
        <v>5.1010301953991928E-3</v>
      </c>
    </row>
    <row r="31" spans="2:5" ht="15.75">
      <c r="B31" s="87" t="s">
        <v>85</v>
      </c>
      <c r="C31" s="88" t="s">
        <v>86</v>
      </c>
      <c r="D31" s="48">
        <v>166341</v>
      </c>
      <c r="E31" s="89">
        <f t="shared" si="0"/>
        <v>2.0263904275616678E-2</v>
      </c>
    </row>
    <row r="32" spans="2:5" ht="15.75">
      <c r="B32" s="87" t="s">
        <v>87</v>
      </c>
      <c r="C32" s="88" t="s">
        <v>88</v>
      </c>
      <c r="D32" s="48">
        <v>108260</v>
      </c>
      <c r="E32" s="89">
        <f t="shared" si="0"/>
        <v>1.3188391778805356E-2</v>
      </c>
    </row>
    <row r="33" spans="2:13" ht="15.75">
      <c r="B33" s="87" t="s">
        <v>89</v>
      </c>
      <c r="C33" s="88" t="s">
        <v>90</v>
      </c>
      <c r="D33" s="48">
        <v>78961</v>
      </c>
      <c r="E33" s="89">
        <f t="shared" si="0"/>
        <v>9.6191446817499512E-3</v>
      </c>
    </row>
    <row r="34" spans="2:13" ht="15.75">
      <c r="B34" s="87" t="s">
        <v>91</v>
      </c>
      <c r="C34" s="88" t="s">
        <v>92</v>
      </c>
      <c r="D34" s="48">
        <v>168396</v>
      </c>
      <c r="E34" s="89">
        <f t="shared" si="0"/>
        <v>2.0514247385772275E-2</v>
      </c>
    </row>
    <row r="35" spans="2:13" ht="15.75">
      <c r="B35" s="87" t="s">
        <v>93</v>
      </c>
      <c r="C35" s="88" t="s">
        <v>94</v>
      </c>
      <c r="D35" s="48">
        <v>125901</v>
      </c>
      <c r="E35" s="89">
        <f t="shared" si="0"/>
        <v>1.5337444239270026E-2</v>
      </c>
    </row>
    <row r="36" spans="2:13" ht="15.75">
      <c r="B36" s="87" t="s">
        <v>95</v>
      </c>
      <c r="C36" s="88" t="s">
        <v>96</v>
      </c>
      <c r="D36" s="48">
        <v>71313</v>
      </c>
      <c r="E36" s="89">
        <f t="shared" si="0"/>
        <v>8.6874541189908214E-3</v>
      </c>
    </row>
    <row r="37" spans="2:13" ht="15.75">
      <c r="B37" s="87" t="s">
        <v>97</v>
      </c>
      <c r="C37" s="88" t="s">
        <v>98</v>
      </c>
      <c r="D37" s="48">
        <v>187469</v>
      </c>
      <c r="E37" s="89">
        <f t="shared" si="0"/>
        <v>2.2837748183824693E-2</v>
      </c>
    </row>
    <row r="38" spans="2:13" ht="15.75">
      <c r="B38" s="87" t="s">
        <v>99</v>
      </c>
      <c r="C38" s="88" t="s">
        <v>100</v>
      </c>
      <c r="D38" s="48">
        <v>183657</v>
      </c>
      <c r="E38" s="89">
        <f t="shared" si="0"/>
        <v>2.237336476002268E-2</v>
      </c>
    </row>
    <row r="39" spans="2:13" ht="15.75">
      <c r="B39" s="87" t="s">
        <v>101</v>
      </c>
      <c r="C39" s="88" t="s">
        <v>102</v>
      </c>
      <c r="D39" s="48">
        <v>40299</v>
      </c>
      <c r="E39" s="89">
        <f t="shared" si="0"/>
        <v>4.909283209810429E-3</v>
      </c>
    </row>
    <row r="40" spans="2:13" ht="15.75">
      <c r="B40" s="87" t="s">
        <v>103</v>
      </c>
      <c r="C40" s="88" t="s">
        <v>104</v>
      </c>
      <c r="D40" s="48">
        <v>393156</v>
      </c>
      <c r="E40" s="89">
        <f t="shared" si="0"/>
        <v>4.7894839813301296E-2</v>
      </c>
      <c r="M40" s="26"/>
    </row>
    <row r="41" spans="2:13" ht="15.75">
      <c r="B41" s="87" t="s">
        <v>105</v>
      </c>
      <c r="C41" s="88" t="s">
        <v>106</v>
      </c>
      <c r="D41" s="48">
        <v>60881</v>
      </c>
      <c r="E41" s="89">
        <f t="shared" si="0"/>
        <v>7.4166125982398747E-3</v>
      </c>
    </row>
    <row r="42" spans="2:13" ht="15.75">
      <c r="B42" s="87" t="s">
        <v>107</v>
      </c>
      <c r="C42" s="88" t="s">
        <v>108</v>
      </c>
      <c r="D42" s="48">
        <v>90347</v>
      </c>
      <c r="E42" s="89">
        <f t="shared" si="0"/>
        <v>1.1006203879916196E-2</v>
      </c>
    </row>
    <row r="43" spans="2:13" ht="15.75">
      <c r="B43" s="87" t="s">
        <v>109</v>
      </c>
      <c r="C43" s="88" t="s">
        <v>110</v>
      </c>
      <c r="D43" s="48">
        <v>109335</v>
      </c>
      <c r="E43" s="89">
        <f t="shared" si="0"/>
        <v>1.3319349853460959E-2</v>
      </c>
    </row>
    <row r="44" spans="2:13" ht="15.75">
      <c r="B44" s="87" t="s">
        <v>111</v>
      </c>
      <c r="C44" s="88" t="s">
        <v>112</v>
      </c>
      <c r="D44" s="48">
        <v>89946</v>
      </c>
      <c r="E44" s="89">
        <f t="shared" si="0"/>
        <v>1.0957353472533037E-2</v>
      </c>
    </row>
    <row r="45" spans="2:13" ht="15.75">
      <c r="B45" s="87" t="s">
        <v>113</v>
      </c>
      <c r="C45" s="88" t="s">
        <v>114</v>
      </c>
      <c r="D45" s="48">
        <v>41710</v>
      </c>
      <c r="E45" s="89">
        <f t="shared" si="0"/>
        <v>5.0811732966374598E-3</v>
      </c>
    </row>
    <row r="46" spans="2:13" ht="15.75">
      <c r="B46" s="87" t="s">
        <v>115</v>
      </c>
      <c r="C46" s="88" t="s">
        <v>116</v>
      </c>
      <c r="D46" s="48">
        <v>2782699</v>
      </c>
      <c r="E46" s="89">
        <f t="shared" si="0"/>
        <v>0.33899246826611751</v>
      </c>
    </row>
    <row r="47" spans="2:13" ht="15.75">
      <c r="B47" s="87" t="s">
        <v>117</v>
      </c>
      <c r="C47" s="88" t="s">
        <v>118</v>
      </c>
      <c r="D47" s="48">
        <v>946988</v>
      </c>
      <c r="E47" s="89">
        <f t="shared" si="0"/>
        <v>0.11536346530415044</v>
      </c>
    </row>
    <row r="48" spans="2:13" ht="16.5" thickBot="1">
      <c r="B48" s="84" t="s">
        <v>119</v>
      </c>
      <c r="C48" s="85" t="s">
        <v>26</v>
      </c>
      <c r="D48" s="44">
        <f>SUM(D5:D47)</f>
        <v>8208734</v>
      </c>
      <c r="E48" s="86">
        <f t="shared" si="0"/>
        <v>1</v>
      </c>
    </row>
    <row r="49" spans="4:4">
      <c r="D49" s="33"/>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J23" sqref="J23"/>
    </sheetView>
  </sheetViews>
  <sheetFormatPr defaultRowHeight="15"/>
  <cols>
    <col min="2" max="2" width="7.85546875" customWidth="1"/>
    <col min="3" max="3" width="18.28515625" customWidth="1"/>
    <col min="4" max="4" width="31.140625" customWidth="1"/>
    <col min="5" max="16384" width="9.140625" style="11"/>
  </cols>
  <sheetData>
    <row r="1" spans="2:4" ht="15.75" thickBot="1"/>
    <row r="2" spans="2:4" ht="57" customHeight="1">
      <c r="B2" s="128" t="s">
        <v>211</v>
      </c>
      <c r="C2" s="129"/>
      <c r="D2" s="130"/>
    </row>
    <row r="3" spans="2:4" ht="65.25" customHeight="1">
      <c r="B3" s="126" t="s">
        <v>27</v>
      </c>
      <c r="C3" s="127"/>
      <c r="D3" s="90" t="s">
        <v>186</v>
      </c>
    </row>
    <row r="4" spans="2:4">
      <c r="B4" s="81" t="s">
        <v>29</v>
      </c>
      <c r="C4" s="82" t="s">
        <v>4</v>
      </c>
      <c r="D4" s="91"/>
    </row>
    <row r="5" spans="2:4" ht="15.75">
      <c r="B5" s="93"/>
      <c r="C5" s="94" t="s">
        <v>5</v>
      </c>
      <c r="D5" s="95">
        <v>38957</v>
      </c>
    </row>
    <row r="6" spans="2:4" ht="15.75">
      <c r="B6" s="93" t="s">
        <v>34</v>
      </c>
      <c r="C6" s="94" t="s">
        <v>35</v>
      </c>
      <c r="D6" s="95">
        <v>74236</v>
      </c>
    </row>
    <row r="7" spans="2:4" ht="15.75">
      <c r="B7" s="93" t="s">
        <v>36</v>
      </c>
      <c r="C7" s="94" t="s">
        <v>37</v>
      </c>
      <c r="D7" s="95">
        <v>96621</v>
      </c>
    </row>
    <row r="8" spans="2:4" ht="15.75">
      <c r="B8" s="93" t="s">
        <v>38</v>
      </c>
      <c r="C8" s="94" t="s">
        <v>39</v>
      </c>
      <c r="D8" s="95">
        <v>143457</v>
      </c>
    </row>
    <row r="9" spans="2:4" ht="15.75">
      <c r="B9" s="93" t="s">
        <v>40</v>
      </c>
      <c r="C9" s="94" t="s">
        <v>41</v>
      </c>
      <c r="D9" s="95">
        <v>93076</v>
      </c>
    </row>
    <row r="10" spans="2:4" ht="15.75">
      <c r="B10" s="93" t="s">
        <v>42</v>
      </c>
      <c r="C10" s="94" t="s">
        <v>43</v>
      </c>
      <c r="D10" s="95">
        <v>128144</v>
      </c>
    </row>
    <row r="11" spans="2:4" ht="15.75">
      <c r="B11" s="93" t="s">
        <v>44</v>
      </c>
      <c r="C11" s="94" t="s">
        <v>45</v>
      </c>
      <c r="D11" s="95">
        <v>50434</v>
      </c>
    </row>
    <row r="12" spans="2:4" ht="15.75">
      <c r="B12" s="93" t="s">
        <v>46</v>
      </c>
      <c r="C12" s="94" t="s">
        <v>47</v>
      </c>
      <c r="D12" s="95">
        <v>47877</v>
      </c>
    </row>
    <row r="13" spans="2:4" ht="15.75">
      <c r="B13" s="93" t="s">
        <v>48</v>
      </c>
      <c r="C13" s="94" t="s">
        <v>49</v>
      </c>
      <c r="D13" s="95">
        <v>139516</v>
      </c>
    </row>
    <row r="14" spans="2:4" ht="15.75">
      <c r="B14" s="93" t="s">
        <v>51</v>
      </c>
      <c r="C14" s="94" t="s">
        <v>52</v>
      </c>
      <c r="D14" s="95">
        <v>50671</v>
      </c>
    </row>
    <row r="15" spans="2:4" ht="15.75">
      <c r="B15" s="93" t="s">
        <v>53</v>
      </c>
      <c r="C15" s="94" t="s">
        <v>54</v>
      </c>
      <c r="D15" s="95">
        <v>67924</v>
      </c>
    </row>
    <row r="16" spans="2:4" ht="15.75">
      <c r="B16" s="93" t="s">
        <v>55</v>
      </c>
      <c r="C16" s="94" t="s">
        <v>56</v>
      </c>
      <c r="D16" s="95">
        <v>43824</v>
      </c>
    </row>
    <row r="17" spans="2:4" ht="15.75">
      <c r="B17" s="93" t="s">
        <v>57</v>
      </c>
      <c r="C17" s="94" t="s">
        <v>58</v>
      </c>
      <c r="D17" s="95">
        <v>188731</v>
      </c>
    </row>
    <row r="18" spans="2:4" ht="15.75">
      <c r="B18" s="93" t="s">
        <v>59</v>
      </c>
      <c r="C18" s="94" t="s">
        <v>60</v>
      </c>
      <c r="D18" s="95">
        <v>141489</v>
      </c>
    </row>
    <row r="19" spans="2:4" ht="15.75">
      <c r="B19" s="93" t="s">
        <v>61</v>
      </c>
      <c r="C19" s="94" t="s">
        <v>62</v>
      </c>
      <c r="D19" s="95">
        <v>39465</v>
      </c>
    </row>
    <row r="20" spans="2:4" ht="15.75">
      <c r="B20" s="93" t="s">
        <v>63</v>
      </c>
      <c r="C20" s="94" t="s">
        <v>64</v>
      </c>
      <c r="D20" s="95">
        <v>88479</v>
      </c>
    </row>
    <row r="21" spans="2:4" ht="15.75">
      <c r="B21" s="93" t="s">
        <v>65</v>
      </c>
      <c r="C21" s="94" t="s">
        <v>66</v>
      </c>
      <c r="D21" s="95">
        <v>110415</v>
      </c>
    </row>
    <row r="22" spans="2:4" ht="15.75">
      <c r="B22" s="93" t="s">
        <v>67</v>
      </c>
      <c r="C22" s="94" t="s">
        <v>68</v>
      </c>
      <c r="D22" s="95">
        <v>85694</v>
      </c>
    </row>
    <row r="23" spans="2:4" ht="15.75">
      <c r="B23" s="93" t="s">
        <v>69</v>
      </c>
      <c r="C23" s="94" t="s">
        <v>70</v>
      </c>
      <c r="D23" s="95">
        <v>65472</v>
      </c>
    </row>
    <row r="24" spans="2:4" ht="15.75">
      <c r="B24" s="93" t="s">
        <v>71</v>
      </c>
      <c r="C24" s="94" t="s">
        <v>72</v>
      </c>
      <c r="D24" s="95">
        <v>57284</v>
      </c>
    </row>
    <row r="25" spans="2:4" ht="15.75">
      <c r="B25" s="93" t="s">
        <v>73</v>
      </c>
      <c r="C25" s="94" t="s">
        <v>74</v>
      </c>
      <c r="D25" s="95">
        <v>77872</v>
      </c>
    </row>
    <row r="26" spans="2:4" ht="15.75">
      <c r="B26" s="93" t="s">
        <v>75</v>
      </c>
      <c r="C26" s="94" t="s">
        <v>76</v>
      </c>
      <c r="D26" s="95">
        <v>44268</v>
      </c>
    </row>
    <row r="27" spans="2:4" ht="15.75">
      <c r="B27" s="93" t="s">
        <v>77</v>
      </c>
      <c r="C27" s="94" t="s">
        <v>78</v>
      </c>
      <c r="D27" s="95">
        <v>147383</v>
      </c>
    </row>
    <row r="28" spans="2:4" ht="15.75">
      <c r="B28" s="93" t="s">
        <v>79</v>
      </c>
      <c r="C28" s="94" t="s">
        <v>80</v>
      </c>
      <c r="D28" s="95">
        <v>43917</v>
      </c>
    </row>
    <row r="29" spans="2:4" ht="15.75">
      <c r="B29" s="93" t="s">
        <v>81</v>
      </c>
      <c r="C29" s="94" t="s">
        <v>82</v>
      </c>
      <c r="D29" s="95">
        <v>86550</v>
      </c>
    </row>
    <row r="30" spans="2:4" ht="15.75">
      <c r="B30" s="93" t="s">
        <v>83</v>
      </c>
      <c r="C30" s="94" t="s">
        <v>84</v>
      </c>
      <c r="D30" s="95">
        <v>37003</v>
      </c>
    </row>
    <row r="31" spans="2:4" ht="15.75">
      <c r="B31" s="93" t="s">
        <v>85</v>
      </c>
      <c r="C31" s="94" t="s">
        <v>86</v>
      </c>
      <c r="D31" s="95">
        <v>108286</v>
      </c>
    </row>
    <row r="32" spans="2:4" ht="15.75">
      <c r="B32" s="93" t="s">
        <v>87</v>
      </c>
      <c r="C32" s="94" t="s">
        <v>88</v>
      </c>
      <c r="D32" s="95">
        <v>68896</v>
      </c>
    </row>
    <row r="33" spans="2:12" ht="15.75">
      <c r="B33" s="93" t="s">
        <v>89</v>
      </c>
      <c r="C33" s="94" t="s">
        <v>90</v>
      </c>
      <c r="D33" s="95">
        <v>63881</v>
      </c>
    </row>
    <row r="34" spans="2:12" ht="15.75">
      <c r="B34" s="93" t="s">
        <v>91</v>
      </c>
      <c r="C34" s="94" t="s">
        <v>92</v>
      </c>
      <c r="D34" s="95">
        <v>164669</v>
      </c>
    </row>
    <row r="35" spans="2:12" ht="15.75">
      <c r="B35" s="93" t="s">
        <v>93</v>
      </c>
      <c r="C35" s="94" t="s">
        <v>94</v>
      </c>
      <c r="D35" s="95">
        <v>61851</v>
      </c>
    </row>
    <row r="36" spans="2:12" ht="15.75">
      <c r="B36" s="93" t="s">
        <v>95</v>
      </c>
      <c r="C36" s="94" t="s">
        <v>96</v>
      </c>
      <c r="D36" s="95">
        <v>43053</v>
      </c>
    </row>
    <row r="37" spans="2:12" ht="15.75">
      <c r="B37" s="93" t="s">
        <v>97</v>
      </c>
      <c r="C37" s="94" t="s">
        <v>98</v>
      </c>
      <c r="D37" s="95">
        <v>102817</v>
      </c>
    </row>
    <row r="38" spans="2:12" ht="15.75">
      <c r="B38" s="93" t="s">
        <v>99</v>
      </c>
      <c r="C38" s="94" t="s">
        <v>100</v>
      </c>
      <c r="D38" s="95">
        <v>93476</v>
      </c>
    </row>
    <row r="39" spans="2:12" ht="15.75">
      <c r="B39" s="93" t="s">
        <v>101</v>
      </c>
      <c r="C39" s="94" t="s">
        <v>102</v>
      </c>
      <c r="D39" s="95">
        <v>50137</v>
      </c>
    </row>
    <row r="40" spans="2:12" ht="15.75">
      <c r="B40" s="93" t="s">
        <v>103</v>
      </c>
      <c r="C40" s="94" t="s">
        <v>104</v>
      </c>
      <c r="D40" s="95">
        <v>178203</v>
      </c>
    </row>
    <row r="41" spans="2:12" ht="15.75">
      <c r="B41" s="93" t="s">
        <v>105</v>
      </c>
      <c r="C41" s="94" t="s">
        <v>106</v>
      </c>
      <c r="D41" s="95">
        <v>34477</v>
      </c>
    </row>
    <row r="42" spans="2:12" ht="15.75">
      <c r="B42" s="93" t="s">
        <v>107</v>
      </c>
      <c r="C42" s="94" t="s">
        <v>108</v>
      </c>
      <c r="D42" s="95">
        <v>48533</v>
      </c>
    </row>
    <row r="43" spans="2:12" ht="15.75">
      <c r="B43" s="93" t="s">
        <v>109</v>
      </c>
      <c r="C43" s="94" t="s">
        <v>110</v>
      </c>
      <c r="D43" s="95">
        <v>66451</v>
      </c>
    </row>
    <row r="44" spans="2:12" ht="15.75">
      <c r="B44" s="93" t="s">
        <v>111</v>
      </c>
      <c r="C44" s="94" t="s">
        <v>112</v>
      </c>
      <c r="D44" s="95">
        <v>46453</v>
      </c>
      <c r="L44" s="26"/>
    </row>
    <row r="45" spans="2:12" ht="15.75">
      <c r="B45" s="93" t="s">
        <v>113</v>
      </c>
      <c r="C45" s="94" t="s">
        <v>114</v>
      </c>
      <c r="D45" s="95">
        <v>47332</v>
      </c>
    </row>
    <row r="46" spans="2:12" ht="15.75">
      <c r="B46" s="93" t="s">
        <v>115</v>
      </c>
      <c r="C46" s="94" t="s">
        <v>116</v>
      </c>
      <c r="D46" s="95">
        <v>70074</v>
      </c>
    </row>
    <row r="47" spans="2:12" ht="15.75">
      <c r="B47" s="93">
        <v>421</v>
      </c>
      <c r="C47" s="94" t="s">
        <v>116</v>
      </c>
      <c r="D47" s="95">
        <v>95654</v>
      </c>
    </row>
    <row r="48" spans="2:12" ht="15.75">
      <c r="B48" s="93">
        <v>431</v>
      </c>
      <c r="C48" s="94" t="s">
        <v>116</v>
      </c>
      <c r="D48" s="95">
        <v>128396</v>
      </c>
    </row>
    <row r="49" spans="2:4" ht="15.75">
      <c r="B49" s="93">
        <v>441</v>
      </c>
      <c r="C49" s="94" t="s">
        <v>116</v>
      </c>
      <c r="D49" s="95">
        <v>97554</v>
      </c>
    </row>
    <row r="50" spans="2:4" ht="15.75">
      <c r="B50" s="93">
        <v>451</v>
      </c>
      <c r="C50" s="94" t="s">
        <v>116</v>
      </c>
      <c r="D50" s="95">
        <v>76682</v>
      </c>
    </row>
    <row r="51" spans="2:4" ht="15.75">
      <c r="B51" s="93">
        <v>461</v>
      </c>
      <c r="C51" s="94" t="s">
        <v>116</v>
      </c>
      <c r="D51" s="95">
        <v>118659</v>
      </c>
    </row>
    <row r="52" spans="2:4" ht="15.75">
      <c r="B52" s="93" t="s">
        <v>117</v>
      </c>
      <c r="C52" s="94" t="s">
        <v>118</v>
      </c>
      <c r="D52" s="95">
        <v>155577</v>
      </c>
    </row>
    <row r="53" spans="2:4" ht="16.5" thickBot="1">
      <c r="B53" s="84" t="s">
        <v>119</v>
      </c>
      <c r="C53" s="85" t="s">
        <v>26</v>
      </c>
      <c r="D53" s="92">
        <f>SUM(D5:D52)</f>
        <v>4109870</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8"/>
  <sheetViews>
    <sheetView workbookViewId="0">
      <selection activeCell="E21" sqref="E21"/>
    </sheetView>
  </sheetViews>
  <sheetFormatPr defaultRowHeight="12.75"/>
  <cols>
    <col min="1" max="1" width="12.140625" customWidth="1"/>
    <col min="2" max="2" width="29.85546875" customWidth="1"/>
    <col min="3" max="3" width="31.42578125" customWidth="1"/>
  </cols>
  <sheetData>
    <row r="1" spans="2:3" ht="16.5" thickBot="1">
      <c r="B1" s="122"/>
      <c r="C1" s="122"/>
    </row>
    <row r="2" spans="2:3" ht="44.25" customHeight="1">
      <c r="B2" s="123" t="s">
        <v>212</v>
      </c>
      <c r="C2" s="125"/>
    </row>
    <row r="3" spans="2:3">
      <c r="B3" s="81" t="s">
        <v>170</v>
      </c>
      <c r="C3" s="91" t="s">
        <v>28</v>
      </c>
    </row>
    <row r="4" spans="2:3" ht="15">
      <c r="B4" s="96" t="s">
        <v>169</v>
      </c>
      <c r="C4" s="49">
        <v>75607</v>
      </c>
    </row>
    <row r="5" spans="2:3" ht="15">
      <c r="B5" s="96" t="s">
        <v>1</v>
      </c>
      <c r="C5" s="49">
        <v>75455</v>
      </c>
    </row>
    <row r="6" spans="2:3" ht="15">
      <c r="B6" s="96" t="s">
        <v>11</v>
      </c>
      <c r="C6" s="49">
        <v>75359</v>
      </c>
    </row>
    <row r="7" spans="2:3" ht="15">
      <c r="B7" s="96" t="s">
        <v>174</v>
      </c>
      <c r="C7" s="49">
        <v>75221</v>
      </c>
    </row>
    <row r="8" spans="2:3" ht="15.75" thickBot="1">
      <c r="B8" s="97" t="s">
        <v>187</v>
      </c>
      <c r="C8" s="77">
        <v>74976</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landscape"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D19" sqref="D19"/>
    </sheetView>
  </sheetViews>
  <sheetFormatPr defaultColWidth="11.42578125" defaultRowHeight="12.75"/>
  <cols>
    <col min="2" max="2" width="5.140625" customWidth="1"/>
    <col min="3" max="3" width="17.7109375" style="9" customWidth="1"/>
    <col min="4" max="4" width="21.85546875" customWidth="1"/>
    <col min="5" max="6" width="13.85546875" bestFit="1" customWidth="1"/>
  </cols>
  <sheetData>
    <row r="1" spans="2:8" ht="13.5" thickBot="1"/>
    <row r="2" spans="2:8" ht="42.75" customHeight="1">
      <c r="B2" s="98" t="s">
        <v>213</v>
      </c>
      <c r="C2" s="99"/>
      <c r="D2" s="99"/>
      <c r="E2" s="99"/>
      <c r="F2" s="100"/>
    </row>
    <row r="3" spans="2:8" ht="23.25" customHeight="1">
      <c r="B3" s="103" t="s">
        <v>25</v>
      </c>
      <c r="C3" s="102" t="s">
        <v>147</v>
      </c>
      <c r="D3" s="102" t="s">
        <v>120</v>
      </c>
      <c r="E3" s="102" t="s">
        <v>122</v>
      </c>
      <c r="F3" s="109"/>
    </row>
    <row r="4" spans="2:8">
      <c r="B4" s="103"/>
      <c r="C4" s="102"/>
      <c r="D4" s="102"/>
      <c r="E4" s="41" t="s">
        <v>153</v>
      </c>
      <c r="F4" s="52" t="s">
        <v>154</v>
      </c>
    </row>
    <row r="5" spans="2:8" ht="15">
      <c r="B5" s="46">
        <f>k_total_tec_0524!B6</f>
        <v>1</v>
      </c>
      <c r="C5" s="47" t="str">
        <f>k_total_tec_0524!C6</f>
        <v>METROPOLITAN LIFE</v>
      </c>
      <c r="D5" s="48">
        <f t="shared" ref="D5:D11" si="0">E5+F5</f>
        <v>1133310</v>
      </c>
      <c r="E5" s="48">
        <v>541421</v>
      </c>
      <c r="F5" s="49">
        <v>591889</v>
      </c>
      <c r="G5" s="6"/>
      <c r="H5" s="6"/>
    </row>
    <row r="6" spans="2:8" ht="15">
      <c r="B6" s="50">
        <f>k_total_tec_0524!B7</f>
        <v>2</v>
      </c>
      <c r="C6" s="47" t="str">
        <f>k_total_tec_0524!C7</f>
        <v>AZT VIITORUL TAU</v>
      </c>
      <c r="D6" s="48">
        <f t="shared" si="0"/>
        <v>1686144</v>
      </c>
      <c r="E6" s="48">
        <v>806276</v>
      </c>
      <c r="F6" s="49">
        <v>879868</v>
      </c>
      <c r="G6" s="6"/>
      <c r="H6" s="6"/>
    </row>
    <row r="7" spans="2:8" ht="15">
      <c r="B7" s="50">
        <f>k_total_tec_0524!B8</f>
        <v>3</v>
      </c>
      <c r="C7" s="51" t="str">
        <f>k_total_tec_0524!C8</f>
        <v>BCR</v>
      </c>
      <c r="D7" s="48">
        <f t="shared" si="0"/>
        <v>784173</v>
      </c>
      <c r="E7" s="48">
        <v>370400</v>
      </c>
      <c r="F7" s="49">
        <v>413773</v>
      </c>
      <c r="G7" s="6"/>
      <c r="H7" s="6"/>
    </row>
    <row r="8" spans="2:8" ht="15">
      <c r="B8" s="50">
        <f>k_total_tec_0524!B9</f>
        <v>4</v>
      </c>
      <c r="C8" s="51" t="str">
        <f>k_total_tec_0524!C9</f>
        <v>BRD</v>
      </c>
      <c r="D8" s="48">
        <f t="shared" si="0"/>
        <v>573709</v>
      </c>
      <c r="E8" s="48">
        <v>270152</v>
      </c>
      <c r="F8" s="49">
        <v>303557</v>
      </c>
      <c r="G8" s="6"/>
      <c r="H8" s="6"/>
    </row>
    <row r="9" spans="2:8" ht="15">
      <c r="B9" s="50">
        <f>k_total_tec_0524!B10</f>
        <v>5</v>
      </c>
      <c r="C9" s="51" t="str">
        <f>k_total_tec_0524!C10</f>
        <v>VITAL</v>
      </c>
      <c r="D9" s="48">
        <f t="shared" si="0"/>
        <v>1043023</v>
      </c>
      <c r="E9" s="48">
        <v>490964</v>
      </c>
      <c r="F9" s="49">
        <v>552059</v>
      </c>
      <c r="G9" s="6"/>
      <c r="H9" s="6"/>
    </row>
    <row r="10" spans="2:8" ht="15">
      <c r="B10" s="50">
        <f>k_total_tec_0524!B11</f>
        <v>6</v>
      </c>
      <c r="C10" s="51" t="str">
        <f>k_total_tec_0524!C11</f>
        <v>ARIPI</v>
      </c>
      <c r="D10" s="48">
        <f t="shared" si="0"/>
        <v>881266</v>
      </c>
      <c r="E10" s="48">
        <v>416939</v>
      </c>
      <c r="F10" s="49">
        <v>464327</v>
      </c>
      <c r="G10" s="6"/>
      <c r="H10" s="6"/>
    </row>
    <row r="11" spans="2:8" ht="15">
      <c r="B11" s="50">
        <f>k_total_tec_0524!B12</f>
        <v>7</v>
      </c>
      <c r="C11" s="51" t="s">
        <v>10</v>
      </c>
      <c r="D11" s="48">
        <f t="shared" si="0"/>
        <v>2107109</v>
      </c>
      <c r="E11" s="48">
        <v>1043072</v>
      </c>
      <c r="F11" s="49">
        <v>1064037</v>
      </c>
      <c r="G11" s="6"/>
      <c r="H11" s="6"/>
    </row>
    <row r="12" spans="2:8" ht="15.75" thickBot="1">
      <c r="B12" s="131" t="s">
        <v>26</v>
      </c>
      <c r="C12" s="132"/>
      <c r="D12" s="44">
        <f>SUM(D5:D11)</f>
        <v>8208734</v>
      </c>
      <c r="E12" s="44">
        <f>SUM(E5:E11)</f>
        <v>3939224</v>
      </c>
      <c r="F12" s="45">
        <f>SUM(F5:F11)</f>
        <v>4269510</v>
      </c>
      <c r="G12" s="6"/>
      <c r="H12" s="6"/>
    </row>
    <row r="14" spans="2:8">
      <c r="B14" s="14"/>
      <c r="C14" s="15"/>
    </row>
    <row r="15" spans="2:8">
      <c r="B15" s="18"/>
      <c r="C15" s="18"/>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landscape"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T18" sqref="T18"/>
    </sheetView>
  </sheetViews>
  <sheetFormatPr defaultRowHeight="12.7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S22"/>
  <sheetViews>
    <sheetView zoomScaleNormal="100" workbookViewId="0">
      <selection activeCell="G24" sqref="G24"/>
    </sheetView>
  </sheetViews>
  <sheetFormatPr defaultColWidth="11.42578125" defaultRowHeight="12.75"/>
  <cols>
    <col min="2" max="2" width="6.28515625" customWidth="1"/>
    <col min="3" max="3" width="21.140625" style="9"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8.75" customHeight="1">
      <c r="B1" s="5" t="s">
        <v>0</v>
      </c>
      <c r="D1" s="9"/>
      <c r="E1" s="9"/>
      <c r="I1" s="9"/>
    </row>
    <row r="2" spans="2:19" ht="18">
      <c r="B2" s="5" t="s">
        <v>17</v>
      </c>
      <c r="D2" s="9"/>
      <c r="Q2" s="6"/>
      <c r="R2" s="21"/>
      <c r="S2" s="6"/>
    </row>
    <row r="3" spans="2:19" ht="23.25">
      <c r="B3" s="13"/>
      <c r="C3" s="19"/>
      <c r="D3" s="9"/>
      <c r="E3" s="9"/>
      <c r="I3" s="9"/>
    </row>
    <row r="4" spans="2:19" ht="18" customHeight="1">
      <c r="B4" s="3" t="s">
        <v>24</v>
      </c>
      <c r="C4" s="3"/>
      <c r="D4" s="3"/>
      <c r="E4" s="3"/>
      <c r="F4" s="3"/>
      <c r="G4" s="3"/>
      <c r="H4" s="3"/>
      <c r="I4" s="3"/>
      <c r="J4" s="3"/>
      <c r="K4" s="3"/>
      <c r="L4" s="3"/>
      <c r="M4" s="3"/>
      <c r="N4" s="3"/>
      <c r="O4" s="3"/>
      <c r="P4" s="3"/>
    </row>
    <row r="5" spans="2:19" ht="18" customHeight="1">
      <c r="B5" s="3" t="s">
        <v>167</v>
      </c>
      <c r="C5" s="3"/>
      <c r="D5" s="3"/>
      <c r="E5" s="3"/>
      <c r="F5" s="3"/>
      <c r="G5" s="3"/>
      <c r="H5" s="3"/>
      <c r="I5" s="3"/>
      <c r="J5" s="3"/>
      <c r="K5" s="3"/>
      <c r="L5" s="3"/>
      <c r="M5" s="3"/>
      <c r="N5" s="3"/>
      <c r="O5" s="3"/>
      <c r="P5" s="3"/>
    </row>
    <row r="6" spans="2:19" ht="18" customHeight="1" thickBot="1">
      <c r="B6" s="110" t="s">
        <v>177</v>
      </c>
      <c r="C6" s="110"/>
      <c r="D6" s="110"/>
      <c r="E6" s="110"/>
      <c r="F6" s="110"/>
      <c r="G6" s="110"/>
      <c r="H6" s="110"/>
      <c r="I6" s="110"/>
      <c r="J6" s="110"/>
      <c r="K6" s="110"/>
      <c r="L6" s="110"/>
      <c r="M6" s="110"/>
      <c r="N6" s="110"/>
      <c r="O6" s="110"/>
      <c r="P6" s="110"/>
    </row>
    <row r="7" spans="2:19" ht="59.25" customHeight="1">
      <c r="B7" s="98" t="s">
        <v>214</v>
      </c>
      <c r="C7" s="99"/>
      <c r="D7" s="99"/>
      <c r="E7" s="99"/>
      <c r="F7" s="99"/>
      <c r="G7" s="99"/>
      <c r="H7" s="99"/>
      <c r="I7" s="99"/>
      <c r="J7" s="99"/>
      <c r="K7" s="99"/>
      <c r="L7" s="99"/>
      <c r="M7" s="99"/>
      <c r="N7" s="99"/>
      <c r="O7" s="99"/>
      <c r="P7" s="100"/>
    </row>
    <row r="8" spans="2:19" ht="23.25" customHeight="1">
      <c r="B8" s="103" t="s">
        <v>25</v>
      </c>
      <c r="C8" s="102" t="s">
        <v>147</v>
      </c>
      <c r="D8" s="102" t="s">
        <v>120</v>
      </c>
      <c r="E8" s="133"/>
      <c r="F8" s="134"/>
      <c r="G8" s="134"/>
      <c r="H8" s="135"/>
      <c r="I8" s="102" t="s">
        <v>122</v>
      </c>
      <c r="J8" s="102"/>
      <c r="K8" s="102"/>
      <c r="L8" s="102"/>
      <c r="M8" s="102"/>
      <c r="N8" s="102"/>
      <c r="O8" s="102"/>
      <c r="P8" s="109"/>
    </row>
    <row r="9" spans="2:19" ht="23.25" customHeight="1">
      <c r="B9" s="103"/>
      <c r="C9" s="102"/>
      <c r="D9" s="102"/>
      <c r="E9" s="102" t="s">
        <v>26</v>
      </c>
      <c r="F9" s="102"/>
      <c r="G9" s="102"/>
      <c r="H9" s="102"/>
      <c r="I9" s="102" t="s">
        <v>155</v>
      </c>
      <c r="J9" s="102"/>
      <c r="K9" s="102"/>
      <c r="L9" s="102"/>
      <c r="M9" s="102" t="s">
        <v>156</v>
      </c>
      <c r="N9" s="102"/>
      <c r="O9" s="102"/>
      <c r="P9" s="109"/>
    </row>
    <row r="10" spans="2:19" ht="47.25" customHeight="1">
      <c r="B10" s="103"/>
      <c r="C10" s="102"/>
      <c r="D10" s="102"/>
      <c r="E10" s="41" t="s">
        <v>157</v>
      </c>
      <c r="F10" s="41" t="s">
        <v>158</v>
      </c>
      <c r="G10" s="41" t="s">
        <v>7</v>
      </c>
      <c r="H10" s="41" t="s">
        <v>6</v>
      </c>
      <c r="I10" s="41" t="s">
        <v>157</v>
      </c>
      <c r="J10" s="41" t="s">
        <v>158</v>
      </c>
      <c r="K10" s="41" t="s">
        <v>7</v>
      </c>
      <c r="L10" s="41" t="s">
        <v>6</v>
      </c>
      <c r="M10" s="41" t="s">
        <v>157</v>
      </c>
      <c r="N10" s="41" t="s">
        <v>158</v>
      </c>
      <c r="O10" s="41" t="s">
        <v>7</v>
      </c>
      <c r="P10" s="52" t="s">
        <v>6</v>
      </c>
    </row>
    <row r="11" spans="2:19" ht="18" hidden="1" customHeight="1">
      <c r="B11" s="35"/>
      <c r="C11" s="20"/>
      <c r="D11" s="22" t="s">
        <v>159</v>
      </c>
      <c r="E11" s="22" t="s">
        <v>160</v>
      </c>
      <c r="F11" s="22" t="s">
        <v>161</v>
      </c>
      <c r="G11" s="22"/>
      <c r="H11" s="22" t="s">
        <v>162</v>
      </c>
      <c r="I11" s="22" t="s">
        <v>160</v>
      </c>
      <c r="J11" s="22" t="s">
        <v>161</v>
      </c>
      <c r="K11" s="22"/>
      <c r="L11" s="22" t="s">
        <v>162</v>
      </c>
      <c r="M11" s="22" t="s">
        <v>163</v>
      </c>
      <c r="N11" s="22" t="s">
        <v>164</v>
      </c>
      <c r="O11" s="22"/>
      <c r="P11" s="23" t="s">
        <v>165</v>
      </c>
    </row>
    <row r="12" spans="2:19" ht="15">
      <c r="B12" s="46">
        <f>k_total_tec_0524!B6</f>
        <v>1</v>
      </c>
      <c r="C12" s="51" t="str">
        <f>k_total_tec_0524!C6</f>
        <v>METROPOLITAN LIFE</v>
      </c>
      <c r="D12" s="48">
        <f>SUM(E12+F12+G12+H12)</f>
        <v>1133310</v>
      </c>
      <c r="E12" s="48">
        <f>I12+M12</f>
        <v>96904</v>
      </c>
      <c r="F12" s="48">
        <f>J12+N12</f>
        <v>278063</v>
      </c>
      <c r="G12" s="48">
        <f>K12+O12</f>
        <v>415896</v>
      </c>
      <c r="H12" s="48">
        <f>L12+P12</f>
        <v>342447</v>
      </c>
      <c r="I12" s="48">
        <v>45812</v>
      </c>
      <c r="J12" s="48">
        <v>129746</v>
      </c>
      <c r="K12" s="48">
        <v>193380</v>
      </c>
      <c r="L12" s="48">
        <v>172483</v>
      </c>
      <c r="M12" s="48">
        <v>51092</v>
      </c>
      <c r="N12" s="48">
        <v>148317</v>
      </c>
      <c r="O12" s="48">
        <v>222516</v>
      </c>
      <c r="P12" s="49">
        <v>169964</v>
      </c>
    </row>
    <row r="13" spans="2:19" ht="15">
      <c r="B13" s="50">
        <f>k_total_tec_0524!B7</f>
        <v>2</v>
      </c>
      <c r="C13" s="51" t="str">
        <f>k_total_tec_0524!C7</f>
        <v>AZT VIITORUL TAU</v>
      </c>
      <c r="D13" s="48">
        <f t="shared" ref="D13:D18" si="0">SUM(E13+F13+G13+H13)</f>
        <v>1686144</v>
      </c>
      <c r="E13" s="48">
        <f t="shared" ref="E13:E18" si="1">I13+M13</f>
        <v>96779</v>
      </c>
      <c r="F13" s="48">
        <f t="shared" ref="F13:F18" si="2">J13+N13</f>
        <v>261101</v>
      </c>
      <c r="G13" s="48">
        <f t="shared" ref="G13:G18" si="3">K13+O13</f>
        <v>619083</v>
      </c>
      <c r="H13" s="48">
        <f t="shared" ref="H13:H18" si="4">L13+P13</f>
        <v>709181</v>
      </c>
      <c r="I13" s="48">
        <v>45727</v>
      </c>
      <c r="J13" s="48">
        <v>122538</v>
      </c>
      <c r="K13" s="48">
        <v>288939</v>
      </c>
      <c r="L13" s="48">
        <v>349072</v>
      </c>
      <c r="M13" s="48">
        <v>51052</v>
      </c>
      <c r="N13" s="48">
        <v>138563</v>
      </c>
      <c r="O13" s="48">
        <v>330144</v>
      </c>
      <c r="P13" s="49">
        <v>360109</v>
      </c>
    </row>
    <row r="14" spans="2:19" ht="15">
      <c r="B14" s="50">
        <f>k_total_tec_0524!B8</f>
        <v>3</v>
      </c>
      <c r="C14" s="51" t="str">
        <f>k_total_tec_0524!C8</f>
        <v>BCR</v>
      </c>
      <c r="D14" s="48">
        <f t="shared" si="0"/>
        <v>784173</v>
      </c>
      <c r="E14" s="48">
        <f t="shared" si="1"/>
        <v>98548</v>
      </c>
      <c r="F14" s="48">
        <f t="shared" si="2"/>
        <v>288339</v>
      </c>
      <c r="G14" s="48">
        <f t="shared" si="3"/>
        <v>231749</v>
      </c>
      <c r="H14" s="48">
        <f t="shared" si="4"/>
        <v>165537</v>
      </c>
      <c r="I14" s="48">
        <v>46430</v>
      </c>
      <c r="J14" s="48">
        <v>134648</v>
      </c>
      <c r="K14" s="48">
        <v>108637</v>
      </c>
      <c r="L14" s="48">
        <v>80685</v>
      </c>
      <c r="M14" s="48">
        <v>52118</v>
      </c>
      <c r="N14" s="48">
        <v>153691</v>
      </c>
      <c r="O14" s="48">
        <v>123112</v>
      </c>
      <c r="P14" s="49">
        <v>84852</v>
      </c>
    </row>
    <row r="15" spans="2:19" ht="15">
      <c r="B15" s="50">
        <f>k_total_tec_0524!B9</f>
        <v>4</v>
      </c>
      <c r="C15" s="51" t="str">
        <f>k_total_tec_0524!C9</f>
        <v>BRD</v>
      </c>
      <c r="D15" s="48">
        <f t="shared" si="0"/>
        <v>573709</v>
      </c>
      <c r="E15" s="48">
        <f t="shared" si="1"/>
        <v>101411</v>
      </c>
      <c r="F15" s="48">
        <f t="shared" si="2"/>
        <v>254594</v>
      </c>
      <c r="G15" s="48">
        <f t="shared" si="3"/>
        <v>147195</v>
      </c>
      <c r="H15" s="48">
        <f t="shared" si="4"/>
        <v>70509</v>
      </c>
      <c r="I15" s="48">
        <v>47836</v>
      </c>
      <c r="J15" s="48">
        <v>119690</v>
      </c>
      <c r="K15" s="48">
        <v>69111</v>
      </c>
      <c r="L15" s="48">
        <v>33515</v>
      </c>
      <c r="M15" s="48">
        <v>53575</v>
      </c>
      <c r="N15" s="48">
        <v>134904</v>
      </c>
      <c r="O15" s="48">
        <v>78084</v>
      </c>
      <c r="P15" s="49">
        <v>36994</v>
      </c>
    </row>
    <row r="16" spans="2:19" ht="15">
      <c r="B16" s="50">
        <f>k_total_tec_0524!B10</f>
        <v>5</v>
      </c>
      <c r="C16" s="51" t="str">
        <f>k_total_tec_0524!C10</f>
        <v>VITAL</v>
      </c>
      <c r="D16" s="48">
        <f t="shared" si="0"/>
        <v>1043023</v>
      </c>
      <c r="E16" s="48">
        <f t="shared" si="1"/>
        <v>96667</v>
      </c>
      <c r="F16" s="48">
        <f t="shared" si="2"/>
        <v>313075</v>
      </c>
      <c r="G16" s="48">
        <f t="shared" si="3"/>
        <v>371805</v>
      </c>
      <c r="H16" s="48">
        <f t="shared" si="4"/>
        <v>261476</v>
      </c>
      <c r="I16" s="48">
        <v>45710</v>
      </c>
      <c r="J16" s="48">
        <v>145877</v>
      </c>
      <c r="K16" s="48">
        <v>170809</v>
      </c>
      <c r="L16" s="48">
        <v>128568</v>
      </c>
      <c r="M16" s="48">
        <v>50957</v>
      </c>
      <c r="N16" s="48">
        <v>167198</v>
      </c>
      <c r="O16" s="48">
        <v>200996</v>
      </c>
      <c r="P16" s="49">
        <v>132908</v>
      </c>
    </row>
    <row r="17" spans="2:19" ht="15">
      <c r="B17" s="50">
        <f>k_total_tec_0524!B11</f>
        <v>6</v>
      </c>
      <c r="C17" s="51" t="str">
        <f>k_total_tec_0524!C11</f>
        <v>ARIPI</v>
      </c>
      <c r="D17" s="48">
        <f t="shared" si="0"/>
        <v>881266</v>
      </c>
      <c r="E17" s="48">
        <f t="shared" si="1"/>
        <v>96544</v>
      </c>
      <c r="F17" s="48">
        <f t="shared" si="2"/>
        <v>250394</v>
      </c>
      <c r="G17" s="48">
        <f t="shared" si="3"/>
        <v>293836</v>
      </c>
      <c r="H17" s="48">
        <f t="shared" si="4"/>
        <v>240492</v>
      </c>
      <c r="I17" s="48">
        <v>45588</v>
      </c>
      <c r="J17" s="48">
        <v>117343</v>
      </c>
      <c r="K17" s="48">
        <v>135403</v>
      </c>
      <c r="L17" s="48">
        <v>118605</v>
      </c>
      <c r="M17" s="48">
        <v>50956</v>
      </c>
      <c r="N17" s="48">
        <v>133051</v>
      </c>
      <c r="O17" s="48">
        <v>158433</v>
      </c>
      <c r="P17" s="49">
        <v>121887</v>
      </c>
    </row>
    <row r="18" spans="2:19" ht="15">
      <c r="B18" s="50">
        <f>k_total_tec_0524!B12</f>
        <v>7</v>
      </c>
      <c r="C18" s="51" t="s">
        <v>10</v>
      </c>
      <c r="D18" s="48">
        <f t="shared" si="0"/>
        <v>2107109</v>
      </c>
      <c r="E18" s="48">
        <f t="shared" si="1"/>
        <v>97498</v>
      </c>
      <c r="F18" s="48">
        <f t="shared" si="2"/>
        <v>307806</v>
      </c>
      <c r="G18" s="48">
        <f t="shared" si="3"/>
        <v>759568</v>
      </c>
      <c r="H18" s="48">
        <f t="shared" si="4"/>
        <v>942237</v>
      </c>
      <c r="I18" s="48">
        <v>46072</v>
      </c>
      <c r="J18" s="48">
        <v>144938</v>
      </c>
      <c r="K18" s="48">
        <v>369631</v>
      </c>
      <c r="L18" s="48">
        <v>482431</v>
      </c>
      <c r="M18" s="48">
        <v>51426</v>
      </c>
      <c r="N18" s="48">
        <v>162868</v>
      </c>
      <c r="O18" s="48">
        <v>389937</v>
      </c>
      <c r="P18" s="49">
        <v>459806</v>
      </c>
      <c r="Q18" s="6"/>
      <c r="R18" s="6"/>
      <c r="S18" s="6"/>
    </row>
    <row r="19" spans="2:19" ht="15.75" thickBot="1">
      <c r="B19" s="111" t="s">
        <v>26</v>
      </c>
      <c r="C19" s="112"/>
      <c r="D19" s="44">
        <f t="shared" ref="D19:P19" si="5">SUM(D12:D18)</f>
        <v>8208734</v>
      </c>
      <c r="E19" s="44">
        <f t="shared" si="5"/>
        <v>684351</v>
      </c>
      <c r="F19" s="44">
        <f t="shared" si="5"/>
        <v>1953372</v>
      </c>
      <c r="G19" s="44">
        <f t="shared" si="5"/>
        <v>2839132</v>
      </c>
      <c r="H19" s="44">
        <f t="shared" si="5"/>
        <v>2731879</v>
      </c>
      <c r="I19" s="44">
        <f t="shared" si="5"/>
        <v>323175</v>
      </c>
      <c r="J19" s="44">
        <f t="shared" si="5"/>
        <v>914780</v>
      </c>
      <c r="K19" s="44">
        <f t="shared" si="5"/>
        <v>1335910</v>
      </c>
      <c r="L19" s="44">
        <f t="shared" si="5"/>
        <v>1365359</v>
      </c>
      <c r="M19" s="44">
        <f t="shared" si="5"/>
        <v>361176</v>
      </c>
      <c r="N19" s="44">
        <f t="shared" si="5"/>
        <v>1038592</v>
      </c>
      <c r="O19" s="44">
        <f t="shared" si="5"/>
        <v>1503222</v>
      </c>
      <c r="P19" s="45">
        <f t="shared" si="5"/>
        <v>1366520</v>
      </c>
    </row>
    <row r="21" spans="2:19">
      <c r="B21" s="14"/>
      <c r="C21" s="15"/>
      <c r="E21" s="6"/>
      <c r="I21" s="6"/>
    </row>
    <row r="22" spans="2:19">
      <c r="B22" s="18"/>
      <c r="C22" s="18"/>
    </row>
  </sheetData>
  <mergeCells count="11">
    <mergeCell ref="B7:P7"/>
    <mergeCell ref="E8:H8"/>
    <mergeCell ref="B6:P6"/>
    <mergeCell ref="B19:C19"/>
    <mergeCell ref="B8:B10"/>
    <mergeCell ref="C8:C10"/>
    <mergeCell ref="I8:P8"/>
    <mergeCell ref="I9:L9"/>
    <mergeCell ref="M9:P9"/>
    <mergeCell ref="D8:D10"/>
    <mergeCell ref="E9:H9"/>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F40" sqref="F40"/>
    </sheetView>
  </sheetViews>
  <sheetFormatPr defaultRowHeight="12.75"/>
  <sheetData/>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O18" sqref="O18"/>
    </sheetView>
  </sheetViews>
  <sheetFormatPr defaultRowHeight="12.75"/>
  <cols>
    <col min="2" max="2" width="5" customWidth="1"/>
    <col min="3" max="3" width="19.28515625" customWidth="1"/>
    <col min="4" max="4" width="20.1406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3.5" customHeight="1">
      <c r="B2" s="98" t="s">
        <v>190</v>
      </c>
      <c r="C2" s="99"/>
      <c r="D2" s="99"/>
      <c r="E2" s="99"/>
      <c r="F2" s="99"/>
      <c r="G2" s="99"/>
      <c r="H2" s="99"/>
      <c r="I2" s="99"/>
      <c r="J2" s="99"/>
      <c r="K2" s="100"/>
    </row>
    <row r="3" spans="2:11" ht="69.75" customHeight="1">
      <c r="B3" s="103" t="s">
        <v>25</v>
      </c>
      <c r="C3" s="102" t="s">
        <v>147</v>
      </c>
      <c r="D3" s="102" t="s">
        <v>18</v>
      </c>
      <c r="E3" s="102" t="s">
        <v>121</v>
      </c>
      <c r="F3" s="102"/>
      <c r="G3" s="102" t="s">
        <v>192</v>
      </c>
      <c r="H3" s="102"/>
      <c r="I3" s="102"/>
      <c r="J3" s="102" t="s">
        <v>122</v>
      </c>
      <c r="K3" s="109"/>
    </row>
    <row r="4" spans="2:11" ht="119.25" customHeight="1">
      <c r="B4" s="103" t="s">
        <v>25</v>
      </c>
      <c r="C4" s="102"/>
      <c r="D4" s="102"/>
      <c r="E4" s="41" t="s">
        <v>31</v>
      </c>
      <c r="F4" s="41" t="s">
        <v>123</v>
      </c>
      <c r="G4" s="41" t="s">
        <v>31</v>
      </c>
      <c r="H4" s="41" t="s">
        <v>124</v>
      </c>
      <c r="I4" s="41" t="s">
        <v>123</v>
      </c>
      <c r="J4" s="41" t="s">
        <v>193</v>
      </c>
      <c r="K4" s="52" t="s">
        <v>194</v>
      </c>
    </row>
    <row r="5" spans="2:11" hidden="1">
      <c r="B5" s="31"/>
      <c r="C5" s="29"/>
      <c r="D5" s="30" t="s">
        <v>125</v>
      </c>
      <c r="E5" s="30" t="s">
        <v>126</v>
      </c>
      <c r="F5" s="29"/>
      <c r="G5" s="30" t="s">
        <v>127</v>
      </c>
      <c r="H5" s="29"/>
      <c r="I5" s="29"/>
      <c r="J5" s="30" t="s">
        <v>128</v>
      </c>
      <c r="K5" s="32" t="s">
        <v>129</v>
      </c>
    </row>
    <row r="6" spans="2:11" ht="15">
      <c r="B6" s="46">
        <f>[1]k_total_tec_0609!A10</f>
        <v>1</v>
      </c>
      <c r="C6" s="47" t="s">
        <v>12</v>
      </c>
      <c r="D6" s="48">
        <v>1133310</v>
      </c>
      <c r="E6" s="48">
        <v>567378</v>
      </c>
      <c r="F6" s="54">
        <f>E6/D6</f>
        <v>0.50063795431082403</v>
      </c>
      <c r="G6" s="48">
        <v>21289</v>
      </c>
      <c r="H6" s="54">
        <f t="shared" ref="H6:H13" si="0">G6/$G$13</f>
        <v>0.13698427405863126</v>
      </c>
      <c r="I6" s="54">
        <f>G6/D6</f>
        <v>1.878479851055757E-2</v>
      </c>
      <c r="J6" s="48">
        <v>19728</v>
      </c>
      <c r="K6" s="49">
        <v>1561</v>
      </c>
    </row>
    <row r="7" spans="2:11" ht="15">
      <c r="B7" s="50">
        <v>2</v>
      </c>
      <c r="C7" s="47" t="str">
        <f>[1]k_total_tec_0609!B12</f>
        <v>AZT VIITORUL TAU</v>
      </c>
      <c r="D7" s="48">
        <v>1686144</v>
      </c>
      <c r="E7" s="48">
        <v>855699</v>
      </c>
      <c r="F7" s="54">
        <f t="shared" ref="F7:F12" si="1">E7/D7</f>
        <v>0.50748868424049187</v>
      </c>
      <c r="G7" s="48">
        <v>32386</v>
      </c>
      <c r="H7" s="54">
        <f t="shared" si="0"/>
        <v>0.20838802666460762</v>
      </c>
      <c r="I7" s="54">
        <f>G7/D7</f>
        <v>1.9207137705913611E-2</v>
      </c>
      <c r="J7" s="48">
        <v>29940</v>
      </c>
      <c r="K7" s="49">
        <v>2446</v>
      </c>
    </row>
    <row r="8" spans="2:11" ht="15">
      <c r="B8" s="50">
        <v>3</v>
      </c>
      <c r="C8" s="51" t="str">
        <f>[1]k_total_tec_0609!B13</f>
        <v>BCR</v>
      </c>
      <c r="D8" s="48">
        <v>784173</v>
      </c>
      <c r="E8" s="48">
        <v>366265</v>
      </c>
      <c r="F8" s="54">
        <f t="shared" si="1"/>
        <v>0.46707167933606486</v>
      </c>
      <c r="G8" s="48">
        <v>14262</v>
      </c>
      <c r="H8" s="54">
        <f t="shared" si="0"/>
        <v>9.1768975368697395E-2</v>
      </c>
      <c r="I8" s="54">
        <f>G8/D8</f>
        <v>1.8187313258681437E-2</v>
      </c>
      <c r="J8" s="48">
        <v>13184</v>
      </c>
      <c r="K8" s="49">
        <v>1078</v>
      </c>
    </row>
    <row r="9" spans="2:11" ht="15">
      <c r="B9" s="50">
        <v>4</v>
      </c>
      <c r="C9" s="51" t="str">
        <f>[1]k_total_tec_0609!B15</f>
        <v>BRD</v>
      </c>
      <c r="D9" s="48">
        <v>573709</v>
      </c>
      <c r="E9" s="48">
        <v>260454</v>
      </c>
      <c r="F9" s="54">
        <f t="shared" si="1"/>
        <v>0.45398276826753631</v>
      </c>
      <c r="G9" s="48">
        <v>10457</v>
      </c>
      <c r="H9" s="54">
        <f t="shared" si="0"/>
        <v>6.7285666486500403E-2</v>
      </c>
      <c r="I9" s="54">
        <v>2.4474098565715047E-2</v>
      </c>
      <c r="J9" s="48">
        <v>9685</v>
      </c>
      <c r="K9" s="49">
        <v>772</v>
      </c>
    </row>
    <row r="10" spans="2:11" ht="15">
      <c r="B10" s="50">
        <v>5</v>
      </c>
      <c r="C10" s="51" t="str">
        <f>[1]k_total_tec_0609!B16</f>
        <v>VITAL</v>
      </c>
      <c r="D10" s="48">
        <v>1043023</v>
      </c>
      <c r="E10" s="48">
        <v>484381</v>
      </c>
      <c r="F10" s="54">
        <f t="shared" si="1"/>
        <v>0.46440107265132219</v>
      </c>
      <c r="G10" s="48">
        <v>18735</v>
      </c>
      <c r="H10" s="54">
        <f t="shared" si="0"/>
        <v>0.12055053663809745</v>
      </c>
      <c r="I10" s="54">
        <v>2.3634883424390147E-2</v>
      </c>
      <c r="J10" s="48">
        <v>17292</v>
      </c>
      <c r="K10" s="49">
        <v>1443</v>
      </c>
    </row>
    <row r="11" spans="2:11" ht="15">
      <c r="B11" s="50">
        <v>6</v>
      </c>
      <c r="C11" s="51" t="str">
        <f>[1]k_total_tec_0609!B18</f>
        <v>ARIPI</v>
      </c>
      <c r="D11" s="48">
        <v>881266</v>
      </c>
      <c r="E11" s="48">
        <v>424288</v>
      </c>
      <c r="F11" s="54">
        <f t="shared" si="1"/>
        <v>0.48145281901264769</v>
      </c>
      <c r="G11" s="48">
        <v>15902</v>
      </c>
      <c r="H11" s="54">
        <f t="shared" si="0"/>
        <v>0.10232157104985458</v>
      </c>
      <c r="I11" s="54">
        <v>2.388497247862988E-2</v>
      </c>
      <c r="J11" s="48">
        <v>14632</v>
      </c>
      <c r="K11" s="49">
        <v>1270</v>
      </c>
    </row>
    <row r="12" spans="2:11" ht="15">
      <c r="B12" s="50">
        <v>7</v>
      </c>
      <c r="C12" s="51" t="s">
        <v>10</v>
      </c>
      <c r="D12" s="48">
        <v>2107109</v>
      </c>
      <c r="E12" s="48">
        <v>1151405</v>
      </c>
      <c r="F12" s="54">
        <f t="shared" si="1"/>
        <v>0.54643827158443159</v>
      </c>
      <c r="G12" s="48">
        <v>42381</v>
      </c>
      <c r="H12" s="54">
        <f t="shared" si="0"/>
        <v>0.27270094973361131</v>
      </c>
      <c r="I12" s="54">
        <f>G12/D12</f>
        <v>2.0113340126210841E-2</v>
      </c>
      <c r="J12" s="48">
        <v>39279</v>
      </c>
      <c r="K12" s="49">
        <v>3102</v>
      </c>
    </row>
    <row r="13" spans="2:11" ht="15.75" thickBot="1">
      <c r="B13" s="42" t="s">
        <v>26</v>
      </c>
      <c r="C13" s="43"/>
      <c r="D13" s="44">
        <f>SUM(D6:D12)</f>
        <v>8208734</v>
      </c>
      <c r="E13" s="44">
        <f>SUM(E6:E12)</f>
        <v>4109870</v>
      </c>
      <c r="F13" s="53">
        <f>E13/D13</f>
        <v>0.50067038352077187</v>
      </c>
      <c r="G13" s="44">
        <f>SUM(G6:G12)</f>
        <v>155412</v>
      </c>
      <c r="H13" s="53">
        <f t="shared" si="0"/>
        <v>1</v>
      </c>
      <c r="I13" s="53">
        <f>G13/D13</f>
        <v>1.8932517486862165E-2</v>
      </c>
      <c r="J13" s="44">
        <f>SUM(J6:J12)</f>
        <v>143740</v>
      </c>
      <c r="K13" s="45">
        <f>SUM(K6:K12)</f>
        <v>11672</v>
      </c>
    </row>
    <row r="14" spans="2:11">
      <c r="C14" s="9"/>
      <c r="D14" s="6"/>
      <c r="E14" s="6"/>
    </row>
    <row r="15" spans="2:11" ht="14.25" customHeight="1">
      <c r="B15" s="105" t="s">
        <v>130</v>
      </c>
      <c r="C15" s="105"/>
      <c r="D15" s="105"/>
      <c r="E15" s="105"/>
      <c r="F15" s="105"/>
      <c r="G15" s="105"/>
      <c r="H15" s="105"/>
      <c r="I15" s="105"/>
      <c r="J15" s="105"/>
      <c r="K15" s="105"/>
    </row>
    <row r="16" spans="2:11" ht="33.75" customHeight="1">
      <c r="B16" s="106" t="s">
        <v>166</v>
      </c>
      <c r="C16" s="106"/>
      <c r="D16" s="106"/>
      <c r="E16" s="106"/>
      <c r="F16" s="106"/>
      <c r="G16" s="106"/>
      <c r="H16" s="106"/>
      <c r="I16" s="106"/>
      <c r="J16" s="106"/>
      <c r="K16" s="106"/>
    </row>
    <row r="17" spans="2:11" ht="30.75" customHeight="1">
      <c r="B17" s="105" t="s">
        <v>131</v>
      </c>
      <c r="C17" s="105"/>
      <c r="D17" s="105"/>
      <c r="E17" s="105"/>
      <c r="F17" s="105"/>
      <c r="G17" s="105"/>
      <c r="H17" s="105"/>
      <c r="I17" s="105"/>
      <c r="J17" s="105"/>
      <c r="K17" s="105"/>
    </row>
    <row r="18" spans="2:11" ht="210" customHeight="1">
      <c r="B18" s="107" t="s">
        <v>195</v>
      </c>
      <c r="C18" s="108"/>
      <c r="D18" s="108"/>
      <c r="E18" s="108"/>
      <c r="F18" s="108"/>
      <c r="G18" s="108"/>
      <c r="H18" s="108"/>
      <c r="I18" s="108"/>
      <c r="J18" s="108"/>
      <c r="K18" s="108"/>
    </row>
  </sheetData>
  <mergeCells count="11">
    <mergeCell ref="B3:B4"/>
    <mergeCell ref="C3:C4"/>
    <mergeCell ref="D3:D4"/>
    <mergeCell ref="E3:F3"/>
    <mergeCell ref="G3:I3"/>
    <mergeCell ref="B2:K2"/>
    <mergeCell ref="B15:K15"/>
    <mergeCell ref="B16:K16"/>
    <mergeCell ref="B17:K17"/>
    <mergeCell ref="B18:K18"/>
    <mergeCell ref="J3:K3"/>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H18"/>
  <sheetViews>
    <sheetView zoomScaleNormal="100" workbookViewId="0">
      <selection activeCell="D18" sqref="D18"/>
    </sheetView>
  </sheetViews>
  <sheetFormatPr defaultRowHeight="12.75"/>
  <cols>
    <col min="2" max="2" width="5" customWidth="1"/>
    <col min="3" max="3" width="18.5703125" customWidth="1"/>
    <col min="4" max="4" width="17.5703125" customWidth="1"/>
    <col min="5" max="5" width="17.7109375" customWidth="1"/>
    <col min="6" max="6" width="15.42578125" customWidth="1"/>
    <col min="7" max="7" width="17.28515625" customWidth="1"/>
    <col min="8" max="8" width="16.42578125" customWidth="1"/>
  </cols>
  <sheetData>
    <row r="1" spans="2:8" ht="13.5" thickBot="1"/>
    <row r="2" spans="2:8" s="2" customFormat="1" ht="60" customHeight="1">
      <c r="B2" s="98" t="s">
        <v>196</v>
      </c>
      <c r="C2" s="99"/>
      <c r="D2" s="99"/>
      <c r="E2" s="99"/>
      <c r="F2" s="99"/>
      <c r="G2" s="99"/>
      <c r="H2" s="100"/>
    </row>
    <row r="3" spans="2:8" s="24" customFormat="1" ht="12.75" customHeight="1">
      <c r="B3" s="103" t="s">
        <v>25</v>
      </c>
      <c r="C3" s="102" t="s">
        <v>168</v>
      </c>
      <c r="D3" s="114" t="s">
        <v>2</v>
      </c>
      <c r="E3" s="114" t="s">
        <v>13</v>
      </c>
      <c r="F3" s="114" t="s">
        <v>15</v>
      </c>
      <c r="G3" s="114" t="s">
        <v>172</v>
      </c>
      <c r="H3" s="113" t="s">
        <v>178</v>
      </c>
    </row>
    <row r="4" spans="2:8" s="24" customFormat="1" ht="30" customHeight="1">
      <c r="B4" s="103"/>
      <c r="C4" s="102"/>
      <c r="D4" s="102"/>
      <c r="E4" s="102"/>
      <c r="F4" s="102"/>
      <c r="G4" s="102"/>
      <c r="H4" s="109"/>
    </row>
    <row r="5" spans="2:8" ht="15">
      <c r="B5" s="46">
        <f>k_total_tec_0524!B6</f>
        <v>1</v>
      </c>
      <c r="C5" s="47" t="str">
        <f>k_total_tec_0524!C6</f>
        <v>METROPOLITAN LIFE</v>
      </c>
      <c r="D5" s="48">
        <v>1129534</v>
      </c>
      <c r="E5" s="48">
        <v>1130651</v>
      </c>
      <c r="F5" s="48">
        <v>1131213</v>
      </c>
      <c r="G5" s="48">
        <v>1132344</v>
      </c>
      <c r="H5" s="49">
        <v>1133310</v>
      </c>
    </row>
    <row r="6" spans="2:8" ht="15">
      <c r="B6" s="50">
        <f>k_total_tec_0524!B7</f>
        <v>2</v>
      </c>
      <c r="C6" s="47" t="str">
        <f>k_total_tec_0524!C7</f>
        <v>AZT VIITORUL TAU</v>
      </c>
      <c r="D6" s="48">
        <v>1683133</v>
      </c>
      <c r="E6" s="48">
        <v>1684174</v>
      </c>
      <c r="F6" s="48">
        <v>1684738</v>
      </c>
      <c r="G6" s="48">
        <v>1685488</v>
      </c>
      <c r="H6" s="49">
        <v>1686144</v>
      </c>
    </row>
    <row r="7" spans="2:8" ht="15">
      <c r="B7" s="50">
        <f>k_total_tec_0524!B8</f>
        <v>3</v>
      </c>
      <c r="C7" s="51" t="str">
        <f>k_total_tec_0524!C8</f>
        <v>BCR</v>
      </c>
      <c r="D7" s="48">
        <v>778159</v>
      </c>
      <c r="E7" s="48">
        <v>780044</v>
      </c>
      <c r="F7" s="48">
        <v>781184</v>
      </c>
      <c r="G7" s="48">
        <v>782780</v>
      </c>
      <c r="H7" s="49">
        <v>784173</v>
      </c>
    </row>
    <row r="8" spans="2:8" ht="15">
      <c r="B8" s="50">
        <f>k_total_tec_0524!B9</f>
        <v>4</v>
      </c>
      <c r="C8" s="51" t="str">
        <f>k_total_tec_0524!C9</f>
        <v>BRD</v>
      </c>
      <c r="D8" s="48">
        <v>568572</v>
      </c>
      <c r="E8" s="48">
        <v>570283</v>
      </c>
      <c r="F8" s="48">
        <v>571328</v>
      </c>
      <c r="G8" s="48">
        <v>572599</v>
      </c>
      <c r="H8" s="49">
        <v>573709</v>
      </c>
    </row>
    <row r="9" spans="2:8" ht="15">
      <c r="B9" s="50">
        <f>k_total_tec_0524!B10</f>
        <v>5</v>
      </c>
      <c r="C9" s="51" t="str">
        <f>k_total_tec_0524!C10</f>
        <v>VITAL</v>
      </c>
      <c r="D9" s="48">
        <v>1038420</v>
      </c>
      <c r="E9" s="48">
        <v>1039932</v>
      </c>
      <c r="F9" s="48">
        <v>1040831</v>
      </c>
      <c r="G9" s="48">
        <v>1042102</v>
      </c>
      <c r="H9" s="49">
        <v>1043023</v>
      </c>
    </row>
    <row r="10" spans="2:8" ht="15">
      <c r="B10" s="50">
        <f>k_total_tec_0524!B11</f>
        <v>6</v>
      </c>
      <c r="C10" s="51" t="str">
        <f>k_total_tec_0524!C11</f>
        <v>ARIPI</v>
      </c>
      <c r="D10" s="48">
        <v>876133</v>
      </c>
      <c r="E10" s="48">
        <v>877771</v>
      </c>
      <c r="F10" s="48">
        <v>878788</v>
      </c>
      <c r="G10" s="48">
        <v>880171</v>
      </c>
      <c r="H10" s="49">
        <v>881266</v>
      </c>
    </row>
    <row r="11" spans="2:8" ht="15">
      <c r="B11" s="50">
        <f>k_total_tec_0524!B12</f>
        <v>7</v>
      </c>
      <c r="C11" s="51" t="str">
        <f>k_total_tec_0524!C12</f>
        <v>NN</v>
      </c>
      <c r="D11" s="48">
        <v>2105308</v>
      </c>
      <c r="E11" s="48">
        <v>2105903</v>
      </c>
      <c r="F11" s="48">
        <v>2105873</v>
      </c>
      <c r="G11" s="48">
        <v>2106398</v>
      </c>
      <c r="H11" s="49">
        <v>2107109</v>
      </c>
    </row>
    <row r="12" spans="2:8" ht="15.75" thickBot="1">
      <c r="B12" s="111" t="s">
        <v>22</v>
      </c>
      <c r="C12" s="112"/>
      <c r="D12" s="55">
        <f>SUM(D5:D11)</f>
        <v>8179259</v>
      </c>
      <c r="E12" s="55">
        <f>SUM(E5:E11)</f>
        <v>8188758</v>
      </c>
      <c r="F12" s="55">
        <f>SUM(F5:F11)</f>
        <v>8193955</v>
      </c>
      <c r="G12" s="55">
        <f>SUM(G5:G11)</f>
        <v>8201882</v>
      </c>
      <c r="H12" s="56">
        <f>SUM(H5:H11)</f>
        <v>8208734</v>
      </c>
    </row>
    <row r="17" spans="3:3" ht="18">
      <c r="C17" s="1"/>
    </row>
    <row r="18" spans="3:3" ht="18">
      <c r="C18" s="1"/>
    </row>
  </sheetData>
  <mergeCells count="9">
    <mergeCell ref="E3:E4"/>
    <mergeCell ref="D3:D4"/>
    <mergeCell ref="C3:C4"/>
    <mergeCell ref="B2:H2"/>
    <mergeCell ref="B12:C12"/>
    <mergeCell ref="B3:B4"/>
    <mergeCell ref="H3:H4"/>
    <mergeCell ref="G3:G4"/>
    <mergeCell ref="F3:F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O24"/>
  <sheetViews>
    <sheetView zoomScaleNormal="100" workbookViewId="0">
      <selection activeCell="E25" sqref="E25"/>
    </sheetView>
  </sheetViews>
  <sheetFormatPr defaultRowHeight="12.75"/>
  <cols>
    <col min="2" max="2" width="5.42578125" customWidth="1"/>
    <col min="3" max="3" width="19" customWidth="1"/>
    <col min="4" max="8" width="17.5703125" customWidth="1"/>
    <col min="9" max="9" width="18.42578125" customWidth="1"/>
    <col min="12" max="12" width="11.140625" bestFit="1" customWidth="1"/>
    <col min="15" max="15" width="16.7109375" customWidth="1"/>
  </cols>
  <sheetData>
    <row r="1" spans="2:15" ht="13.5" thickBot="1"/>
    <row r="2" spans="2:15" ht="55.5" customHeight="1">
      <c r="B2" s="98" t="s">
        <v>197</v>
      </c>
      <c r="C2" s="99"/>
      <c r="D2" s="99"/>
      <c r="E2" s="99"/>
      <c r="F2" s="99"/>
      <c r="G2" s="99"/>
      <c r="H2" s="99"/>
      <c r="I2" s="100"/>
    </row>
    <row r="3" spans="2:15" s="7" customFormat="1" ht="21" customHeight="1">
      <c r="B3" s="103" t="s">
        <v>25</v>
      </c>
      <c r="C3" s="102" t="s">
        <v>168</v>
      </c>
      <c r="D3" s="115" t="s">
        <v>2</v>
      </c>
      <c r="E3" s="115" t="s">
        <v>13</v>
      </c>
      <c r="F3" s="115" t="s">
        <v>15</v>
      </c>
      <c r="G3" s="115" t="s">
        <v>172</v>
      </c>
      <c r="H3" s="115" t="s">
        <v>178</v>
      </c>
      <c r="I3" s="109" t="s">
        <v>22</v>
      </c>
    </row>
    <row r="4" spans="2:15">
      <c r="B4" s="103"/>
      <c r="C4" s="102"/>
      <c r="D4" s="115"/>
      <c r="E4" s="115"/>
      <c r="F4" s="115"/>
      <c r="G4" s="115"/>
      <c r="H4" s="115"/>
      <c r="I4" s="109"/>
    </row>
    <row r="5" spans="2:15" s="10" customFormat="1" ht="36.75" customHeight="1">
      <c r="B5" s="103"/>
      <c r="C5" s="102"/>
      <c r="D5" s="57" t="s">
        <v>198</v>
      </c>
      <c r="E5" s="57" t="s">
        <v>199</v>
      </c>
      <c r="F5" s="57" t="s">
        <v>200</v>
      </c>
      <c r="G5" s="57" t="s">
        <v>201</v>
      </c>
      <c r="H5" s="57" t="s">
        <v>202</v>
      </c>
      <c r="I5" s="109"/>
    </row>
    <row r="6" spans="2:15" ht="15.75">
      <c r="B6" s="46">
        <f>k_total_tec_0524!B6</f>
        <v>1</v>
      </c>
      <c r="C6" s="47" t="str">
        <f>k_total_tec_0524!C6</f>
        <v>METROPOLITAN LIFE</v>
      </c>
      <c r="D6" s="48">
        <v>40778190.888061956</v>
      </c>
      <c r="E6" s="48">
        <v>40690209.392520547</v>
      </c>
      <c r="F6" s="48">
        <v>44143859.821913123</v>
      </c>
      <c r="G6" s="48">
        <v>43915041.996543825</v>
      </c>
      <c r="H6" s="48">
        <v>43913851.927875713</v>
      </c>
      <c r="I6" s="49">
        <f t="shared" ref="I6:I12" si="0">SUM(D6:H6)</f>
        <v>213441154.02691513</v>
      </c>
      <c r="O6" s="27"/>
    </row>
    <row r="7" spans="2:15" ht="15.75">
      <c r="B7" s="46">
        <f>k_total_tec_0524!B7</f>
        <v>2</v>
      </c>
      <c r="C7" s="47" t="str">
        <f>k_total_tec_0524!C7</f>
        <v>AZT VIITORUL TAU</v>
      </c>
      <c r="D7" s="48">
        <v>59776940.762345374</v>
      </c>
      <c r="E7" s="48">
        <v>59570390.24978397</v>
      </c>
      <c r="F7" s="48">
        <v>64384017.607686274</v>
      </c>
      <c r="G7" s="48">
        <v>63991392.918860264</v>
      </c>
      <c r="H7" s="48">
        <v>64056639.499315791</v>
      </c>
      <c r="I7" s="49">
        <f t="shared" si="0"/>
        <v>311779381.03799164</v>
      </c>
      <c r="O7" s="27"/>
    </row>
    <row r="8" spans="2:15" ht="15.75">
      <c r="B8" s="46">
        <f>k_total_tec_0524!B8</f>
        <v>3</v>
      </c>
      <c r="C8" s="51" t="str">
        <f>k_total_tec_0524!C8</f>
        <v>BCR</v>
      </c>
      <c r="D8" s="48">
        <v>23906081.665493313</v>
      </c>
      <c r="E8" s="48">
        <v>23847300.002009526</v>
      </c>
      <c r="F8" s="48">
        <v>25834525.53717513</v>
      </c>
      <c r="G8" s="48">
        <v>26131850.259213116</v>
      </c>
      <c r="H8" s="48">
        <v>25978699.991950415</v>
      </c>
      <c r="I8" s="49">
        <f t="shared" si="0"/>
        <v>125698457.45584151</v>
      </c>
      <c r="O8" s="27"/>
    </row>
    <row r="9" spans="2:15" ht="15.75">
      <c r="B9" s="46">
        <f>k_total_tec_0524!B9</f>
        <v>4</v>
      </c>
      <c r="C9" s="51" t="str">
        <f>k_total_tec_0524!C9</f>
        <v>BRD</v>
      </c>
      <c r="D9" s="48">
        <v>16676691.541788192</v>
      </c>
      <c r="E9" s="48">
        <v>16670360.508811768</v>
      </c>
      <c r="F9" s="48">
        <v>18171383.4897791</v>
      </c>
      <c r="G9" s="48">
        <v>17970870.674757864</v>
      </c>
      <c r="H9" s="48">
        <v>18160386.782580696</v>
      </c>
      <c r="I9" s="49">
        <f t="shared" si="0"/>
        <v>87649692.997717619</v>
      </c>
      <c r="O9" s="27"/>
    </row>
    <row r="10" spans="2:15" ht="15.75">
      <c r="B10" s="46">
        <f>k_total_tec_0524!B10</f>
        <v>5</v>
      </c>
      <c r="C10" s="51" t="str">
        <f>k_total_tec_0524!C10</f>
        <v>VITAL</v>
      </c>
      <c r="D10" s="48">
        <v>32038336.115860406</v>
      </c>
      <c r="E10" s="48">
        <v>32141022.64734843</v>
      </c>
      <c r="F10" s="48">
        <v>34489702.920544311</v>
      </c>
      <c r="G10" s="48">
        <v>34313697.102439411</v>
      </c>
      <c r="H10" s="48">
        <v>34764424.857119858</v>
      </c>
      <c r="I10" s="49">
        <f t="shared" si="0"/>
        <v>167747183.64331242</v>
      </c>
      <c r="O10" s="27"/>
    </row>
    <row r="11" spans="2:15" ht="15.75">
      <c r="B11" s="46">
        <f>k_total_tec_0524!B11</f>
        <v>6</v>
      </c>
      <c r="C11" s="51" t="str">
        <f>k_total_tec_0524!C11</f>
        <v>ARIPI</v>
      </c>
      <c r="D11" s="48">
        <v>28245341.245097056</v>
      </c>
      <c r="E11" s="48">
        <v>28162697.787512809</v>
      </c>
      <c r="F11" s="48">
        <v>30374488.753994893</v>
      </c>
      <c r="G11" s="48">
        <v>30316874.974882446</v>
      </c>
      <c r="H11" s="48">
        <v>30389250.181115672</v>
      </c>
      <c r="I11" s="49">
        <f t="shared" si="0"/>
        <v>147488652.94260287</v>
      </c>
      <c r="O11" s="27"/>
    </row>
    <row r="12" spans="2:15" ht="15.75">
      <c r="B12" s="46">
        <f>k_total_tec_0524!B12</f>
        <v>7</v>
      </c>
      <c r="C12" s="51" t="str">
        <f>k_total_tec_0524!C12</f>
        <v>NN</v>
      </c>
      <c r="D12" s="48">
        <v>91427063.260585338</v>
      </c>
      <c r="E12" s="48">
        <v>91155622.249462456</v>
      </c>
      <c r="F12" s="48">
        <v>99367035.235472649</v>
      </c>
      <c r="G12" s="48">
        <v>98585694.851906911</v>
      </c>
      <c r="H12" s="48">
        <v>97738118.006922647</v>
      </c>
      <c r="I12" s="49">
        <f t="shared" si="0"/>
        <v>478273533.60435003</v>
      </c>
      <c r="O12" s="27"/>
    </row>
    <row r="13" spans="2:15" ht="15.75" thickBot="1">
      <c r="B13" s="111" t="s">
        <v>22</v>
      </c>
      <c r="C13" s="112"/>
      <c r="D13" s="44">
        <f t="shared" ref="D13:I13" si="1">SUM(D6:D12)</f>
        <v>292848645.4792316</v>
      </c>
      <c r="E13" s="44">
        <f t="shared" si="1"/>
        <v>292237602.83744949</v>
      </c>
      <c r="F13" s="44">
        <f t="shared" si="1"/>
        <v>316765013.36656547</v>
      </c>
      <c r="G13" s="44">
        <f t="shared" si="1"/>
        <v>315225422.77860385</v>
      </c>
      <c r="H13" s="44">
        <f t="shared" si="1"/>
        <v>315001371.24688083</v>
      </c>
      <c r="I13" s="45">
        <f t="shared" si="1"/>
        <v>1532078055.7087312</v>
      </c>
      <c r="O13" s="28"/>
    </row>
    <row r="24" spans="4:9">
      <c r="D24" s="6"/>
      <c r="E24" s="6"/>
      <c r="F24" s="6"/>
      <c r="G24" s="6"/>
      <c r="H24" s="6"/>
      <c r="I24" s="6"/>
    </row>
  </sheetData>
  <mergeCells count="10">
    <mergeCell ref="B3:B5"/>
    <mergeCell ref="B2:I2"/>
    <mergeCell ref="B13:C13"/>
    <mergeCell ref="C3:C5"/>
    <mergeCell ref="G3:G4"/>
    <mergeCell ref="H3:H4"/>
    <mergeCell ref="F3:F4"/>
    <mergeCell ref="I3:I5"/>
    <mergeCell ref="D3:D4"/>
    <mergeCell ref="E3:E4"/>
  </mergeCells>
  <phoneticPr fontId="16" type="noConversion"/>
  <pageMargins left="0.27559055118110237" right="0.23622047244094491"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B1:I6"/>
  <sheetViews>
    <sheetView workbookViewId="0">
      <selection activeCell="L46" sqref="L46"/>
    </sheetView>
  </sheetViews>
  <sheetFormatPr defaultRowHeight="12.75"/>
  <cols>
    <col min="2" max="2" width="10.42578125" bestFit="1" customWidth="1"/>
    <col min="3" max="7" width="14.28515625" bestFit="1" customWidth="1"/>
  </cols>
  <sheetData>
    <row r="1" spans="2:9" ht="25.5">
      <c r="B1" s="62"/>
      <c r="C1" s="63" t="s">
        <v>3</v>
      </c>
      <c r="D1" s="63" t="s">
        <v>14</v>
      </c>
      <c r="E1" s="63" t="s">
        <v>16</v>
      </c>
      <c r="F1" s="63" t="s">
        <v>176</v>
      </c>
      <c r="G1" s="64" t="s">
        <v>179</v>
      </c>
    </row>
    <row r="2" spans="2:9" ht="15">
      <c r="B2" s="65" t="s">
        <v>132</v>
      </c>
      <c r="C2" s="48">
        <v>292848645</v>
      </c>
      <c r="D2" s="48">
        <v>292237602.83744949</v>
      </c>
      <c r="E2" s="48">
        <v>316765013</v>
      </c>
      <c r="F2" s="48">
        <v>315225423</v>
      </c>
      <c r="G2" s="49">
        <v>315001371</v>
      </c>
    </row>
    <row r="3" spans="2:9" ht="15" hidden="1">
      <c r="B3" s="65"/>
      <c r="C3" s="58"/>
      <c r="D3" s="58"/>
      <c r="E3" s="58"/>
      <c r="F3" s="58"/>
      <c r="G3" s="59"/>
    </row>
    <row r="4" spans="2:9" ht="15">
      <c r="B4" s="65" t="s">
        <v>133</v>
      </c>
      <c r="C4" s="48">
        <v>1455897041</v>
      </c>
      <c r="D4" s="48">
        <v>1454261983</v>
      </c>
      <c r="E4" s="48">
        <v>1575937618</v>
      </c>
      <c r="F4" s="48">
        <v>1568750839</v>
      </c>
      <c r="G4" s="49">
        <v>1565304814</v>
      </c>
    </row>
    <row r="5" spans="2:9" ht="15">
      <c r="B5" s="65" t="s">
        <v>134</v>
      </c>
      <c r="C5" s="60">
        <v>4.9714999999999998</v>
      </c>
      <c r="D5" s="60">
        <v>4.9714999999999998</v>
      </c>
      <c r="E5" s="60">
        <v>4.9751000000000003</v>
      </c>
      <c r="F5" s="60">
        <v>4.9766000000000004</v>
      </c>
      <c r="G5" s="61">
        <v>4.9691999999999998</v>
      </c>
    </row>
    <row r="6" spans="2:9" ht="39" thickBot="1">
      <c r="B6" s="66"/>
      <c r="C6" s="67" t="s">
        <v>50</v>
      </c>
      <c r="D6" s="67" t="s">
        <v>19</v>
      </c>
      <c r="E6" s="67" t="s">
        <v>173</v>
      </c>
      <c r="F6" s="67" t="s">
        <v>175</v>
      </c>
      <c r="G6" s="68" t="s">
        <v>189</v>
      </c>
      <c r="I6" s="34"/>
    </row>
  </sheetData>
  <phoneticPr fontId="16" type="noConversion"/>
  <pageMargins left="0.74803149606299213" right="0.74803149606299213" top="0.98425196850393704" bottom="0.98425196850393704" header="0.51181102362204722" footer="0.51181102362204722"/>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H19"/>
  <sheetViews>
    <sheetView zoomScaleNormal="100" workbookViewId="0">
      <selection activeCell="D22" sqref="D22"/>
    </sheetView>
  </sheetViews>
  <sheetFormatPr defaultRowHeight="12.75"/>
  <cols>
    <col min="2" max="2" width="4.85546875" customWidth="1"/>
    <col min="3" max="3" width="17.42578125" customWidth="1"/>
    <col min="4" max="8" width="16.85546875" customWidth="1"/>
  </cols>
  <sheetData>
    <row r="1" spans="2:8" ht="13.5" thickBot="1"/>
    <row r="2" spans="2:8" s="2" customFormat="1" ht="45" customHeight="1">
      <c r="B2" s="98" t="s">
        <v>203</v>
      </c>
      <c r="C2" s="99"/>
      <c r="D2" s="99"/>
      <c r="E2" s="99"/>
      <c r="F2" s="99"/>
      <c r="G2" s="99"/>
      <c r="H2" s="100"/>
    </row>
    <row r="3" spans="2:8" ht="12.75" customHeight="1">
      <c r="B3" s="103" t="s">
        <v>25</v>
      </c>
      <c r="C3" s="102" t="s">
        <v>23</v>
      </c>
      <c r="D3" s="114" t="s">
        <v>2</v>
      </c>
      <c r="E3" s="114" t="s">
        <v>13</v>
      </c>
      <c r="F3" s="114" t="s">
        <v>15</v>
      </c>
      <c r="G3" s="114" t="s">
        <v>172</v>
      </c>
      <c r="H3" s="113" t="s">
        <v>178</v>
      </c>
    </row>
    <row r="4" spans="2:8" ht="21.75" customHeight="1">
      <c r="B4" s="103"/>
      <c r="C4" s="102"/>
      <c r="D4" s="102"/>
      <c r="E4" s="102"/>
      <c r="F4" s="102"/>
      <c r="G4" s="102"/>
      <c r="H4" s="109"/>
    </row>
    <row r="5" spans="2:8" ht="25.5">
      <c r="B5" s="103"/>
      <c r="C5" s="102"/>
      <c r="D5" s="57" t="s">
        <v>204</v>
      </c>
      <c r="E5" s="57" t="s">
        <v>205</v>
      </c>
      <c r="F5" s="57" t="s">
        <v>206</v>
      </c>
      <c r="G5" s="57" t="s">
        <v>207</v>
      </c>
      <c r="H5" s="69" t="s">
        <v>208</v>
      </c>
    </row>
    <row r="6" spans="2:8" ht="15">
      <c r="B6" s="46">
        <f>k_total_tec_0524!B6</f>
        <v>1</v>
      </c>
      <c r="C6" s="47" t="str">
        <f>k_total_tec_0524!C6</f>
        <v>METROPOLITAN LIFE</v>
      </c>
      <c r="D6" s="72">
        <f>sume_euro_0524!D6/evolutie_rp_0524!D5</f>
        <v>36.101782582960723</v>
      </c>
      <c r="E6" s="72">
        <f>sume_euro_0524!E6/evolutie_rp_0524!E5</f>
        <v>35.988301777047511</v>
      </c>
      <c r="F6" s="72">
        <f>sume_euro_0524!G6/evolutie_rp_0524!F5</f>
        <v>38.821196358726276</v>
      </c>
      <c r="G6" s="72">
        <f>sume_euro_0524!G6/evolutie_rp_0524!G5</f>
        <v>38.782421239962261</v>
      </c>
      <c r="H6" s="73">
        <f>sume_euro_0524!H6/evolutie_rp_0524!H5</f>
        <v>38.748314166358469</v>
      </c>
    </row>
    <row r="7" spans="2:8" ht="15">
      <c r="B7" s="50">
        <f>k_total_tec_0524!B7</f>
        <v>2</v>
      </c>
      <c r="C7" s="47" t="str">
        <f>k_total_tec_0524!C7</f>
        <v>AZT VIITORUL TAU</v>
      </c>
      <c r="D7" s="72">
        <f>sume_euro_0524!D7/evolutie_rp_0524!D6</f>
        <v>35.515280588251414</v>
      </c>
      <c r="E7" s="72">
        <f>sume_euro_0524!E7/evolutie_rp_0524!E6</f>
        <v>35.370686312568637</v>
      </c>
      <c r="F7" s="72">
        <f>sume_euro_0524!G7/evolutie_rp_0524!F6</f>
        <v>37.982993746719231</v>
      </c>
      <c r="G7" s="72">
        <f>sume_euro_0524!G7/evolutie_rp_0524!G6</f>
        <v>37.966092264590593</v>
      </c>
      <c r="H7" s="73">
        <f>sume_euro_0524!H7/evolutie_rp_0524!H6</f>
        <v>37.990017163015608</v>
      </c>
    </row>
    <row r="8" spans="2:8" ht="15">
      <c r="B8" s="50">
        <f>k_total_tec_0524!B8</f>
        <v>3</v>
      </c>
      <c r="C8" s="51" t="str">
        <f>k_total_tec_0524!C8</f>
        <v>BCR</v>
      </c>
      <c r="D8" s="72">
        <f>sume_euro_0524!D8/evolutie_rp_0524!D7</f>
        <v>30.721332870908533</v>
      </c>
      <c r="E8" s="72">
        <f>sume_euro_0524!E8/evolutie_rp_0524!E7</f>
        <v>30.571736981515819</v>
      </c>
      <c r="F8" s="72">
        <f>sume_euro_0524!G8/evolutie_rp_0524!F7</f>
        <v>33.451594322481149</v>
      </c>
      <c r="G8" s="72">
        <f>sume_euro_0524!G8/evolutie_rp_0524!G7</f>
        <v>33.383390300228818</v>
      </c>
      <c r="H8" s="73">
        <f>sume_euro_0524!H8/evolutie_rp_0524!H7</f>
        <v>33.128786622276479</v>
      </c>
    </row>
    <row r="9" spans="2:8" ht="15">
      <c r="B9" s="50">
        <f>k_total_tec_0524!B9</f>
        <v>4</v>
      </c>
      <c r="C9" s="51" t="str">
        <f>k_total_tec_0524!C9</f>
        <v>BRD</v>
      </c>
      <c r="D9" s="72">
        <f>sume_euro_0524!D9/evolutie_rp_0524!D8</f>
        <v>29.330835042506827</v>
      </c>
      <c r="E9" s="72">
        <f>sume_euro_0524!E9/evolutie_rp_0524!E8</f>
        <v>29.231733207568467</v>
      </c>
      <c r="F9" s="72">
        <f>sume_euro_0524!G9/evolutie_rp_0524!F8</f>
        <v>31.45455968333053</v>
      </c>
      <c r="G9" s="72">
        <f>sume_euro_0524!G9/evolutie_rp_0524!G8</f>
        <v>31.384739887351994</v>
      </c>
      <c r="H9" s="73">
        <f>sume_euro_0524!H9/evolutie_rp_0524!H8</f>
        <v>31.654352263221767</v>
      </c>
    </row>
    <row r="10" spans="2:8" ht="15">
      <c r="B10" s="50">
        <f>k_total_tec_0524!B10</f>
        <v>5</v>
      </c>
      <c r="C10" s="51" t="str">
        <f>k_total_tec_0524!C10</f>
        <v>VITAL</v>
      </c>
      <c r="D10" s="72">
        <f>sume_euro_0524!D10/evolutie_rp_0524!D9</f>
        <v>30.852965193139969</v>
      </c>
      <c r="E10" s="72">
        <f>sume_euro_0524!E10/evolutie_rp_0524!E9</f>
        <v>30.906850301123949</v>
      </c>
      <c r="F10" s="72">
        <f>sume_euro_0524!G10/evolutie_rp_0524!F9</f>
        <v>32.967597143474215</v>
      </c>
      <c r="G10" s="72">
        <f>sume_euro_0524!G10/evolutie_rp_0524!G9</f>
        <v>32.927388204263508</v>
      </c>
      <c r="H10" s="73">
        <f>sume_euro_0524!H10/evolutie_rp_0524!H9</f>
        <v>33.330448951863822</v>
      </c>
    </row>
    <row r="11" spans="2:8" ht="15">
      <c r="B11" s="50">
        <f>k_total_tec_0524!B11</f>
        <v>6</v>
      </c>
      <c r="C11" s="51" t="str">
        <f>k_total_tec_0524!C11</f>
        <v>ARIPI</v>
      </c>
      <c r="D11" s="72">
        <f>sume_euro_0524!D11/evolutie_rp_0524!D10</f>
        <v>32.238645553925096</v>
      </c>
      <c r="E11" s="72">
        <f>sume_euro_0524!E11/evolutie_rp_0524!E10</f>
        <v>32.084333826832747</v>
      </c>
      <c r="F11" s="72">
        <f>sume_euro_0524!G11/evolutie_rp_0524!F10</f>
        <v>34.498508144037523</v>
      </c>
      <c r="G11" s="72">
        <f>sume_euro_0524!G11/evolutie_rp_0524!G10</f>
        <v>34.444301135668461</v>
      </c>
      <c r="H11" s="73">
        <f>sume_euro_0524!H11/evolutie_rp_0524!H10</f>
        <v>34.483629438915912</v>
      </c>
    </row>
    <row r="12" spans="2:8" ht="15">
      <c r="B12" s="50">
        <f>k_total_tec_0524!B12</f>
        <v>7</v>
      </c>
      <c r="C12" s="51" t="str">
        <f>k_total_tec_0524!C12</f>
        <v>NN</v>
      </c>
      <c r="D12" s="72">
        <f>sume_euro_0524!D12/evolutie_rp_0524!D11</f>
        <v>43.426930055167858</v>
      </c>
      <c r="E12" s="72">
        <f>sume_euro_0524!E12/evolutie_rp_0524!E11</f>
        <v>43.285764942384553</v>
      </c>
      <c r="F12" s="72">
        <f>sume_euro_0524!G12/evolutie_rp_0524!F11</f>
        <v>46.814644022648523</v>
      </c>
      <c r="G12" s="72">
        <f>sume_euro_0524!G12/evolutie_rp_0524!G11</f>
        <v>46.802975910491234</v>
      </c>
      <c r="H12" s="73">
        <f>sume_euro_0524!H12/evolutie_rp_0524!H11</f>
        <v>46.384936900237548</v>
      </c>
    </row>
    <row r="13" spans="2:8" ht="15.75" thickBot="1">
      <c r="B13" s="111" t="s">
        <v>22</v>
      </c>
      <c r="C13" s="112"/>
      <c r="D13" s="70">
        <f>sume_euro_0524!D13/evolutie_rp_0524!D12</f>
        <v>35.803811259581288</v>
      </c>
      <c r="E13" s="70">
        <f>sume_euro_0524!E13/evolutie_rp_0524!E12</f>
        <v>35.687658963355553</v>
      </c>
      <c r="F13" s="70">
        <f>sume_euro_0524!G13/evolutie_rp_0524!F12</f>
        <v>38.470484982966575</v>
      </c>
      <c r="G13" s="70">
        <f>sume_euro_0524!G13/evolutie_rp_0524!G12</f>
        <v>38.433303817173162</v>
      </c>
      <c r="H13" s="71">
        <f>sume_euro_0524!H13/evolutie_rp_0524!H12</f>
        <v>38.373928458015676</v>
      </c>
    </row>
    <row r="18" spans="3:3" ht="18">
      <c r="C18" s="1"/>
    </row>
    <row r="19" spans="3:3" ht="18">
      <c r="C19" s="1"/>
    </row>
  </sheetData>
  <mergeCells count="9">
    <mergeCell ref="D3:D4"/>
    <mergeCell ref="G3:G4"/>
    <mergeCell ref="B2:H2"/>
    <mergeCell ref="B13:C13"/>
    <mergeCell ref="C3:C5"/>
    <mergeCell ref="B3:B5"/>
    <mergeCell ref="H3:H4"/>
    <mergeCell ref="F3:F4"/>
    <mergeCell ref="E3:E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E17" sqref="E17"/>
    </sheetView>
  </sheetViews>
  <sheetFormatPr defaultRowHeight="12.75"/>
  <cols>
    <col min="2" max="2" width="5.140625" customWidth="1"/>
    <col min="3" max="3" width="17.42578125" customWidth="1"/>
    <col min="4"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0.42578125" customWidth="1"/>
    <col min="13" max="13" width="19.140625" customWidth="1"/>
  </cols>
  <sheetData>
    <row r="1" spans="2:15" ht="13.5" thickBot="1"/>
    <row r="2" spans="2:15" s="2" customFormat="1" ht="42" customHeight="1">
      <c r="B2" s="98" t="s">
        <v>209</v>
      </c>
      <c r="C2" s="99"/>
      <c r="D2" s="99"/>
      <c r="E2" s="99"/>
      <c r="F2" s="99"/>
      <c r="G2" s="99"/>
      <c r="H2" s="99"/>
      <c r="I2" s="99"/>
      <c r="J2" s="99"/>
      <c r="K2" s="99"/>
      <c r="L2" s="99"/>
      <c r="M2" s="100"/>
      <c r="N2" s="4"/>
      <c r="O2" s="4"/>
    </row>
    <row r="3" spans="2:15" ht="27" customHeight="1">
      <c r="B3" s="103" t="s">
        <v>25</v>
      </c>
      <c r="C3" s="102" t="s">
        <v>23</v>
      </c>
      <c r="D3" s="102" t="s">
        <v>180</v>
      </c>
      <c r="E3" s="102" t="s">
        <v>181</v>
      </c>
      <c r="F3" s="102" t="s">
        <v>182</v>
      </c>
      <c r="G3" s="102" t="s">
        <v>183</v>
      </c>
      <c r="H3" s="102" t="s">
        <v>171</v>
      </c>
      <c r="I3" s="102"/>
      <c r="J3" s="102"/>
      <c r="K3" s="102"/>
      <c r="L3" s="102" t="s">
        <v>184</v>
      </c>
      <c r="M3" s="109" t="s">
        <v>185</v>
      </c>
    </row>
    <row r="4" spans="2:15" ht="84" customHeight="1">
      <c r="B4" s="118"/>
      <c r="C4" s="116"/>
      <c r="D4" s="116"/>
      <c r="E4" s="116"/>
      <c r="F4" s="116"/>
      <c r="G4" s="102"/>
      <c r="H4" s="41" t="s">
        <v>145</v>
      </c>
      <c r="I4" s="41" t="s">
        <v>146</v>
      </c>
      <c r="J4" s="41" t="s">
        <v>8</v>
      </c>
      <c r="K4" s="41" t="s">
        <v>9</v>
      </c>
      <c r="L4" s="116"/>
      <c r="M4" s="117"/>
    </row>
    <row r="5" spans="2:15" ht="15.75">
      <c r="B5" s="46">
        <f>k_total_tec_0524!B6</f>
        <v>1</v>
      </c>
      <c r="C5" s="47" t="str">
        <f>k_total_tec_0524!C6</f>
        <v>METROPOLITAN LIFE</v>
      </c>
      <c r="D5" s="48">
        <v>1132344</v>
      </c>
      <c r="E5" s="58">
        <v>60</v>
      </c>
      <c r="F5" s="48">
        <v>58</v>
      </c>
      <c r="G5" s="48">
        <v>7</v>
      </c>
      <c r="H5" s="48">
        <v>461</v>
      </c>
      <c r="I5" s="48">
        <v>0</v>
      </c>
      <c r="J5" s="48">
        <v>0</v>
      </c>
      <c r="K5" s="48">
        <v>0</v>
      </c>
      <c r="L5" s="48">
        <v>1422</v>
      </c>
      <c r="M5" s="49">
        <f>D5-E5+F5+G5-H5+I5+L5+J5+K5</f>
        <v>1133310</v>
      </c>
      <c r="N5" s="74"/>
      <c r="O5" s="6"/>
    </row>
    <row r="6" spans="2:15" ht="15.75">
      <c r="B6" s="50">
        <f>k_total_tec_0524!B7</f>
        <v>2</v>
      </c>
      <c r="C6" s="47" t="str">
        <f>k_total_tec_0524!C7</f>
        <v>AZT VIITORUL TAU</v>
      </c>
      <c r="D6" s="48">
        <v>1685488</v>
      </c>
      <c r="E6" s="58">
        <v>85</v>
      </c>
      <c r="F6" s="48">
        <v>10</v>
      </c>
      <c r="G6" s="48">
        <v>9</v>
      </c>
      <c r="H6" s="48">
        <v>701</v>
      </c>
      <c r="I6" s="48">
        <v>0</v>
      </c>
      <c r="J6" s="48">
        <v>0</v>
      </c>
      <c r="K6" s="48">
        <v>1</v>
      </c>
      <c r="L6" s="48">
        <v>1422</v>
      </c>
      <c r="M6" s="49">
        <f t="shared" ref="M6:M11" si="0">D6-E6+F6+G6-H6+I6+L6+J6+K6</f>
        <v>1686144</v>
      </c>
      <c r="N6" s="74"/>
      <c r="O6" s="6"/>
    </row>
    <row r="7" spans="2:15" ht="15.75">
      <c r="B7" s="50">
        <f>k_total_tec_0524!B8</f>
        <v>3</v>
      </c>
      <c r="C7" s="51" t="str">
        <f>k_total_tec_0524!C8</f>
        <v>BCR</v>
      </c>
      <c r="D7" s="48">
        <v>782780</v>
      </c>
      <c r="E7" s="58">
        <v>26</v>
      </c>
      <c r="F7" s="48">
        <v>167</v>
      </c>
      <c r="G7" s="48">
        <v>22</v>
      </c>
      <c r="H7" s="48">
        <v>193</v>
      </c>
      <c r="I7" s="48">
        <v>0</v>
      </c>
      <c r="J7" s="48">
        <v>1</v>
      </c>
      <c r="K7" s="48">
        <v>0</v>
      </c>
      <c r="L7" s="48">
        <v>1422</v>
      </c>
      <c r="M7" s="49">
        <f t="shared" si="0"/>
        <v>784173</v>
      </c>
      <c r="N7" s="74"/>
      <c r="O7" s="6"/>
    </row>
    <row r="8" spans="2:15" ht="15.75">
      <c r="B8" s="50">
        <f>k_total_tec_0524!B9</f>
        <v>4</v>
      </c>
      <c r="C8" s="51" t="str">
        <f>k_total_tec_0524!C9</f>
        <v>BRD</v>
      </c>
      <c r="D8" s="48">
        <v>572599</v>
      </c>
      <c r="E8" s="58">
        <v>128</v>
      </c>
      <c r="F8" s="48">
        <v>1</v>
      </c>
      <c r="G8" s="48">
        <v>0</v>
      </c>
      <c r="H8" s="48">
        <v>203</v>
      </c>
      <c r="I8" s="48">
        <v>0</v>
      </c>
      <c r="J8" s="48">
        <v>0</v>
      </c>
      <c r="K8" s="48">
        <v>2</v>
      </c>
      <c r="L8" s="48">
        <v>1438</v>
      </c>
      <c r="M8" s="49">
        <f t="shared" si="0"/>
        <v>573709</v>
      </c>
      <c r="N8" s="74"/>
      <c r="O8" s="6"/>
    </row>
    <row r="9" spans="2:15" ht="15.75">
      <c r="B9" s="50">
        <f>k_total_tec_0524!B10</f>
        <v>5</v>
      </c>
      <c r="C9" s="51" t="str">
        <f>k_total_tec_0524!C10</f>
        <v>VITAL</v>
      </c>
      <c r="D9" s="48">
        <v>1042102</v>
      </c>
      <c r="E9" s="58">
        <v>89</v>
      </c>
      <c r="F9" s="48">
        <v>2</v>
      </c>
      <c r="G9" s="48">
        <v>3</v>
      </c>
      <c r="H9" s="48">
        <v>418</v>
      </c>
      <c r="I9" s="48">
        <v>0</v>
      </c>
      <c r="J9" s="48">
        <v>0</v>
      </c>
      <c r="K9" s="48">
        <v>1</v>
      </c>
      <c r="L9" s="48">
        <v>1422</v>
      </c>
      <c r="M9" s="49">
        <f t="shared" si="0"/>
        <v>1043023</v>
      </c>
      <c r="N9" s="74"/>
      <c r="O9" s="6"/>
    </row>
    <row r="10" spans="2:15" ht="15.75">
      <c r="B10" s="50">
        <f>k_total_tec_0524!B11</f>
        <v>6</v>
      </c>
      <c r="C10" s="51" t="str">
        <f>k_total_tec_0524!C11</f>
        <v>ARIPI</v>
      </c>
      <c r="D10" s="48">
        <v>880171</v>
      </c>
      <c r="E10" s="58">
        <v>42</v>
      </c>
      <c r="F10" s="48">
        <v>3</v>
      </c>
      <c r="G10" s="48">
        <v>2</v>
      </c>
      <c r="H10" s="48">
        <v>291</v>
      </c>
      <c r="I10" s="48">
        <v>0</v>
      </c>
      <c r="J10" s="48">
        <v>0</v>
      </c>
      <c r="K10" s="48">
        <v>1</v>
      </c>
      <c r="L10" s="48">
        <v>1422</v>
      </c>
      <c r="M10" s="49">
        <f t="shared" si="0"/>
        <v>881266</v>
      </c>
      <c r="N10" s="74"/>
      <c r="O10" s="6"/>
    </row>
    <row r="11" spans="2:15" ht="15.75">
      <c r="B11" s="50">
        <f>k_total_tec_0524!B12</f>
        <v>7</v>
      </c>
      <c r="C11" s="51" t="str">
        <f>k_total_tec_0524!C12</f>
        <v>NN</v>
      </c>
      <c r="D11" s="48">
        <v>2106398</v>
      </c>
      <c r="E11" s="58">
        <v>34</v>
      </c>
      <c r="F11" s="48">
        <v>223</v>
      </c>
      <c r="G11" s="48">
        <v>39</v>
      </c>
      <c r="H11" s="48">
        <v>944</v>
      </c>
      <c r="I11" s="48">
        <v>0</v>
      </c>
      <c r="J11" s="48">
        <v>3</v>
      </c>
      <c r="K11" s="48">
        <v>2</v>
      </c>
      <c r="L11" s="48">
        <v>1422</v>
      </c>
      <c r="M11" s="49">
        <f t="shared" si="0"/>
        <v>2107109</v>
      </c>
      <c r="N11" s="75"/>
      <c r="O11" s="6"/>
    </row>
    <row r="12" spans="2:15" ht="15.75" thickBot="1">
      <c r="B12" s="111" t="s">
        <v>22</v>
      </c>
      <c r="C12" s="112"/>
      <c r="D12" s="44">
        <f t="shared" ref="D12:M12" si="1">SUM(D5:D11)</f>
        <v>8201882</v>
      </c>
      <c r="E12" s="44">
        <f t="shared" si="1"/>
        <v>464</v>
      </c>
      <c r="F12" s="44">
        <f t="shared" si="1"/>
        <v>464</v>
      </c>
      <c r="G12" s="44">
        <f t="shared" si="1"/>
        <v>82</v>
      </c>
      <c r="H12" s="44">
        <f t="shared" si="1"/>
        <v>3211</v>
      </c>
      <c r="I12" s="44">
        <f t="shared" si="1"/>
        <v>0</v>
      </c>
      <c r="J12" s="44">
        <f t="shared" si="1"/>
        <v>4</v>
      </c>
      <c r="K12" s="44">
        <f t="shared" si="1"/>
        <v>7</v>
      </c>
      <c r="L12" s="44">
        <f t="shared" si="1"/>
        <v>9970</v>
      </c>
      <c r="M12" s="45">
        <f t="shared" si="1"/>
        <v>8208734</v>
      </c>
      <c r="N12" s="6"/>
      <c r="O12" s="6"/>
    </row>
    <row r="13" spans="2:15">
      <c r="D13" s="6"/>
      <c r="F13" s="6"/>
      <c r="J13" s="6"/>
      <c r="L13" s="6"/>
    </row>
    <row r="14" spans="2:15">
      <c r="F14" s="6"/>
    </row>
    <row r="15" spans="2:15">
      <c r="D15" s="6"/>
    </row>
    <row r="16" spans="2:15">
      <c r="D16" s="6"/>
    </row>
    <row r="17" spans="3:11">
      <c r="D17" s="6"/>
    </row>
    <row r="18" spans="3:11" ht="18">
      <c r="C18" s="1"/>
      <c r="D18" s="1"/>
      <c r="F18" s="6"/>
      <c r="G18" s="6"/>
      <c r="H18" s="6"/>
      <c r="I18" s="6"/>
      <c r="J18" s="6"/>
      <c r="K18" s="6"/>
    </row>
    <row r="19" spans="3:11" ht="18">
      <c r="C19" s="1"/>
      <c r="D19" s="1"/>
      <c r="F19" s="6"/>
      <c r="G19" s="6"/>
      <c r="H19" s="6"/>
      <c r="I19" s="6"/>
      <c r="J19" s="6"/>
      <c r="K19" s="6"/>
    </row>
    <row r="20" spans="3:11" ht="18">
      <c r="C20" s="1"/>
      <c r="D20" s="1"/>
      <c r="F20" s="6"/>
      <c r="G20" s="6"/>
      <c r="H20" s="6"/>
      <c r="I20" s="6"/>
      <c r="J20" s="6"/>
      <c r="K20" s="6"/>
    </row>
    <row r="21" spans="3:11" ht="18">
      <c r="C21" s="1"/>
      <c r="D21" s="1"/>
      <c r="F21" s="6"/>
      <c r="G21" s="6"/>
      <c r="H21" s="6"/>
      <c r="I21" s="6"/>
      <c r="J21" s="6"/>
      <c r="K21" s="6"/>
    </row>
    <row r="22" spans="3:11" ht="18">
      <c r="C22" s="1"/>
      <c r="D22" s="1"/>
      <c r="F22" s="6"/>
      <c r="G22" s="6"/>
      <c r="H22" s="6"/>
      <c r="I22" s="6"/>
      <c r="J22" s="6"/>
      <c r="K22" s="6"/>
    </row>
    <row r="23" spans="3:11" ht="18">
      <c r="C23" s="1"/>
      <c r="D23" s="1"/>
      <c r="F23" s="6"/>
      <c r="G23" s="6"/>
      <c r="H23" s="6"/>
      <c r="I23" s="6"/>
      <c r="J23" s="6"/>
      <c r="K23" s="6"/>
    </row>
    <row r="24" spans="3:11" ht="18">
      <c r="C24" s="1"/>
      <c r="D24" s="1"/>
      <c r="F24" s="6"/>
      <c r="G24" s="6"/>
      <c r="H24" s="6"/>
      <c r="I24" s="6"/>
      <c r="J24" s="6"/>
      <c r="K24" s="6"/>
    </row>
    <row r="25" spans="3:11" ht="18">
      <c r="C25" s="1"/>
      <c r="D25" s="1"/>
      <c r="F25" s="6"/>
      <c r="G25" s="6"/>
      <c r="H25" s="6"/>
      <c r="I25" s="6"/>
      <c r="J25" s="6"/>
      <c r="K25" s="6"/>
    </row>
    <row r="26" spans="3:11" ht="18">
      <c r="C26" s="1"/>
      <c r="D26" s="1"/>
      <c r="F26" s="6"/>
      <c r="G26" s="6"/>
      <c r="H26" s="6"/>
      <c r="I26" s="6"/>
      <c r="J26" s="6"/>
      <c r="K26" s="6"/>
    </row>
    <row r="27" spans="3:11" ht="18">
      <c r="C27" s="1"/>
      <c r="D27" s="1"/>
      <c r="F27" s="6"/>
      <c r="G27" s="6"/>
      <c r="H27" s="6"/>
      <c r="I27" s="6"/>
      <c r="J27" s="6"/>
      <c r="K27" s="6"/>
    </row>
    <row r="28" spans="3:11" ht="18">
      <c r="C28" s="1"/>
      <c r="D28" s="1"/>
      <c r="F28" s="6"/>
      <c r="G28" s="6"/>
      <c r="H28" s="6"/>
      <c r="I28" s="6"/>
      <c r="J28" s="6"/>
      <c r="K28" s="6"/>
    </row>
    <row r="29" spans="3:11" ht="18">
      <c r="C29" s="1"/>
      <c r="D29" s="1"/>
      <c r="F29" s="6"/>
      <c r="G29" s="6"/>
      <c r="H29" s="6"/>
      <c r="I29" s="6"/>
      <c r="J29" s="6"/>
      <c r="K29" s="6"/>
    </row>
    <row r="30" spans="3:11" ht="18">
      <c r="C30" s="1"/>
      <c r="D30" s="1"/>
      <c r="F30" s="6"/>
      <c r="G30" s="6"/>
      <c r="H30" s="6"/>
      <c r="I30" s="6"/>
      <c r="J30" s="6"/>
      <c r="K30" s="6"/>
    </row>
    <row r="31" spans="3:11" ht="18">
      <c r="C31" s="1"/>
      <c r="D31" s="1"/>
      <c r="F31" s="6"/>
      <c r="G31" s="6"/>
      <c r="H31" s="6"/>
      <c r="I31" s="6"/>
      <c r="J31" s="6"/>
      <c r="K31" s="6"/>
    </row>
    <row r="32" spans="3:11" ht="18">
      <c r="C32" s="1"/>
      <c r="D32" s="1"/>
      <c r="F32" s="6"/>
      <c r="G32" s="6"/>
      <c r="H32" s="6"/>
      <c r="I32" s="6"/>
      <c r="J32" s="6"/>
      <c r="K32" s="6"/>
    </row>
    <row r="33" spans="3:11" ht="18">
      <c r="C33" s="1"/>
      <c r="D33" s="1"/>
      <c r="F33" s="6"/>
      <c r="G33" s="6"/>
      <c r="H33" s="6"/>
      <c r="I33" s="6"/>
      <c r="J33" s="6"/>
      <c r="K33" s="6"/>
    </row>
  </sheetData>
  <mergeCells count="11">
    <mergeCell ref="F3:F4"/>
    <mergeCell ref="B3:B4"/>
    <mergeCell ref="B12:C12"/>
    <mergeCell ref="L3:L4"/>
    <mergeCell ref="C3:C4"/>
    <mergeCell ref="M3:M4"/>
    <mergeCell ref="D3:D4"/>
    <mergeCell ref="G3:G4"/>
    <mergeCell ref="B2:M2"/>
    <mergeCell ref="H3:K3"/>
    <mergeCell ref="E3:E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F3"/>
  <sheetViews>
    <sheetView workbookViewId="0">
      <selection activeCell="I37" sqref="I37"/>
    </sheetView>
  </sheetViews>
  <sheetFormatPr defaultRowHeight="12.75"/>
  <cols>
    <col min="2" max="6" width="16.140625" customWidth="1"/>
  </cols>
  <sheetData>
    <row r="1" spans="2:6">
      <c r="B1" s="76" t="s">
        <v>2</v>
      </c>
      <c r="C1" s="63" t="s">
        <v>13</v>
      </c>
      <c r="D1" s="63" t="s">
        <v>15</v>
      </c>
      <c r="E1" s="63" t="s">
        <v>172</v>
      </c>
      <c r="F1" s="64" t="s">
        <v>178</v>
      </c>
    </row>
    <row r="2" spans="2:6" ht="15.75" thickBot="1">
      <c r="B2" s="79">
        <v>8179259</v>
      </c>
      <c r="C2" s="80">
        <v>8188758</v>
      </c>
      <c r="D2" s="80">
        <v>8193955</v>
      </c>
      <c r="E2" s="80">
        <v>8201882</v>
      </c>
      <c r="F2" s="77">
        <v>8208734</v>
      </c>
    </row>
    <row r="3" spans="2:6">
      <c r="F3" s="78"/>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F5"/>
  <sheetViews>
    <sheetView workbookViewId="0">
      <selection activeCell="F33" sqref="F33"/>
    </sheetView>
  </sheetViews>
  <sheetFormatPr defaultRowHeight="12.75"/>
  <cols>
    <col min="2" max="6" width="16.7109375" customWidth="1"/>
  </cols>
  <sheetData>
    <row r="1" spans="2:6">
      <c r="B1" s="76" t="s">
        <v>2</v>
      </c>
      <c r="C1" s="63" t="s">
        <v>13</v>
      </c>
      <c r="D1" s="63" t="s">
        <v>15</v>
      </c>
      <c r="E1" s="63" t="s">
        <v>172</v>
      </c>
      <c r="F1" s="64" t="s">
        <v>178</v>
      </c>
    </row>
    <row r="2" spans="2:6" ht="15.75" thickBot="1">
      <c r="B2" s="79">
        <v>4196756</v>
      </c>
      <c r="C2" s="80">
        <v>4209880</v>
      </c>
      <c r="D2" s="80">
        <v>4218658</v>
      </c>
      <c r="E2" s="80">
        <v>4230081</v>
      </c>
      <c r="F2" s="77">
        <v>4240051</v>
      </c>
    </row>
    <row r="5" spans="2:6">
      <c r="B5" s="6"/>
      <c r="C5" s="6"/>
      <c r="D5" s="6"/>
      <c r="E5" s="6"/>
      <c r="F5" s="6"/>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k_total_tec_0524</vt:lpstr>
      <vt:lpstr>regularizati_0524</vt:lpstr>
      <vt:lpstr>evolutie_rp_0524</vt:lpstr>
      <vt:lpstr>sume_euro_0524</vt:lpstr>
      <vt:lpstr>sume_euro_0524_graf</vt:lpstr>
      <vt:lpstr>evolutie_contrib_0524</vt:lpstr>
      <vt:lpstr>part_fonduri_0524</vt:lpstr>
      <vt:lpstr>evolutie_rp_0524_graf</vt:lpstr>
      <vt:lpstr>evolutie_aleatorii_0524_graf</vt:lpstr>
      <vt:lpstr>participanti_judete_0524</vt:lpstr>
      <vt:lpstr>participanti_jud_dom_0524</vt:lpstr>
      <vt:lpstr>conturi_goale_0524</vt:lpstr>
      <vt:lpstr>rp_sexe_0524</vt:lpstr>
      <vt:lpstr>Sheet2</vt:lpstr>
      <vt:lpstr>rp_varste_sexe_0524</vt:lpstr>
      <vt:lpstr>Sheet1</vt:lpstr>
      <vt:lpstr>k_total_tec_0524!Print_Area</vt:lpstr>
      <vt:lpstr>part_fonduri_0524!Print_Area</vt:lpstr>
      <vt:lpstr>participanti_judete_0524!Print_Area</vt:lpstr>
      <vt:lpstr>rp_varste_sexe_0524!Print_Area</vt:lpstr>
      <vt:lpstr>sume_euro_0524!Print_Area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2024-07-25T14:06:08Z</cp:lastPrinted>
  <dcterms:created xsi:type="dcterms:W3CDTF">2008-08-08T07:39:32Z</dcterms:created>
  <dcterms:modified xsi:type="dcterms:W3CDTF">2024-07-25T14:23:21Z</dcterms:modified>
</cp:coreProperties>
</file>