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0" yWindow="-15" windowWidth="14445" windowHeight="12675" tabRatio="860"/>
  </bookViews>
  <sheets>
    <sheet name="k_total_tec_0424" sheetId="23" r:id="rId1"/>
    <sheet name="regularizati_0424" sheetId="31" r:id="rId2"/>
    <sheet name="evolutie_rp_0424" sheetId="1" r:id="rId3"/>
    <sheet name="sume_euro_0424" sheetId="15" r:id="rId4"/>
    <sheet name="sume_euro_0424_graf" sheetId="16" r:id="rId5"/>
    <sheet name="evolutie_contrib_0424" sheetId="25" r:id="rId6"/>
    <sheet name="part_fonduri_0424" sheetId="24" r:id="rId7"/>
    <sheet name="evolutie_rp_0424_graf" sheetId="13" r:id="rId8"/>
    <sheet name="evolutie_aleatorii_0424_graf" sheetId="14" r:id="rId9"/>
    <sheet name="participanti_judete_0424" sheetId="17" r:id="rId10"/>
    <sheet name="participanti_jud_dom_0424" sheetId="32" r:id="rId11"/>
    <sheet name="conturi_goale_0424" sheetId="30" r:id="rId12"/>
    <sheet name="rp_sexe_0424" sheetId="26" r:id="rId13"/>
    <sheet name="Sheet2" sheetId="34" r:id="rId14"/>
    <sheet name="rp_varste_sexe_0424" sheetId="28" r:id="rId15"/>
    <sheet name="Sheet1" sheetId="33" r:id="rId16"/>
  </sheets>
  <externalReferences>
    <externalReference r:id="rId17"/>
  </externalReferences>
  <definedNames>
    <definedName name="_xlnm.Print_Area" localSheetId="5">evolutie_contrib_0424!$B$2:$C$13</definedName>
    <definedName name="_xlnm.Print_Area" localSheetId="2">evolutie_rp_0424!$B$2:$C$12</definedName>
    <definedName name="_xlnm.Print_Area" localSheetId="0">k_total_tec_0424!$B$2:$K$15</definedName>
    <definedName name="_xlnm.Print_Area" localSheetId="6">part_fonduri_0424!$B$2:$M$12</definedName>
    <definedName name="_xlnm.Print_Area" localSheetId="10">participanti_jud_dom_0424!#REF!</definedName>
    <definedName name="_xlnm.Print_Area" localSheetId="9">participanti_judete_0424!$B$2:$E$48</definedName>
    <definedName name="_xlnm.Print_Area" localSheetId="12">rp_sexe_0424!$B$2:$F$12</definedName>
    <definedName name="_xlnm.Print_Area" localSheetId="14">rp_varste_sexe_0424!$B$2:$P$14</definedName>
    <definedName name="_xlnm.Print_Area" localSheetId="3">sume_euro_0424!$B$2:$H$13</definedName>
  </definedNames>
  <calcPr calcId="125725"/>
</workbook>
</file>

<file path=xl/calcChain.xml><?xml version="1.0" encoding="utf-8"?>
<calcChain xmlns="http://schemas.openxmlformats.org/spreadsheetml/2006/main">
  <c r="B7" i="31"/>
  <c r="G7" i="25"/>
  <c r="G8"/>
  <c r="G9"/>
  <c r="G10"/>
  <c r="G11"/>
  <c r="G12"/>
  <c r="G6"/>
  <c r="F13" i="15"/>
  <c r="G12" i="1"/>
  <c r="D48" i="17"/>
  <c r="E19" s="1"/>
  <c r="F12" i="1"/>
  <c r="F12" i="25"/>
  <c r="F11"/>
  <c r="F10"/>
  <c r="F9"/>
  <c r="F8"/>
  <c r="F7"/>
  <c r="F6"/>
  <c r="H7" i="15"/>
  <c r="H8"/>
  <c r="H9"/>
  <c r="H10"/>
  <c r="H11"/>
  <c r="H12"/>
  <c r="H6"/>
  <c r="H13" s="1"/>
  <c r="G13"/>
  <c r="F13" i="25" s="1"/>
  <c r="D7" i="26"/>
  <c r="E12" i="1"/>
  <c r="E13" i="15"/>
  <c r="E13" i="25" s="1"/>
  <c r="E12"/>
  <c r="E11"/>
  <c r="E10"/>
  <c r="E9"/>
  <c r="E8"/>
  <c r="E7"/>
  <c r="E6"/>
  <c r="D13" i="15"/>
  <c r="D13" i="25" s="1"/>
  <c r="D12"/>
  <c r="D11"/>
  <c r="D10"/>
  <c r="D9"/>
  <c r="D8"/>
  <c r="D7"/>
  <c r="D6"/>
  <c r="D12" i="1"/>
  <c r="F6" i="31"/>
  <c r="F7"/>
  <c r="F8"/>
  <c r="F9"/>
  <c r="F10"/>
  <c r="F11"/>
  <c r="F5"/>
  <c r="G12"/>
  <c r="H11" s="1"/>
  <c r="I7"/>
  <c r="E7" i="28"/>
  <c r="E14" s="1"/>
  <c r="F7"/>
  <c r="G7"/>
  <c r="H7"/>
  <c r="H14" s="1"/>
  <c r="E8"/>
  <c r="D8"/>
  <c r="F8"/>
  <c r="F14" s="1"/>
  <c r="G8"/>
  <c r="H8"/>
  <c r="E9"/>
  <c r="D9" s="1"/>
  <c r="F9"/>
  <c r="G9"/>
  <c r="H9"/>
  <c r="E10"/>
  <c r="F10"/>
  <c r="G10"/>
  <c r="D10" s="1"/>
  <c r="H10"/>
  <c r="E11"/>
  <c r="D11" s="1"/>
  <c r="F11"/>
  <c r="G11"/>
  <c r="H11"/>
  <c r="G12"/>
  <c r="D12" s="1"/>
  <c r="G13"/>
  <c r="E12"/>
  <c r="F12"/>
  <c r="H12"/>
  <c r="E13"/>
  <c r="F13"/>
  <c r="H13"/>
  <c r="M5" i="24"/>
  <c r="M6"/>
  <c r="M7"/>
  <c r="M8"/>
  <c r="M9"/>
  <c r="M10"/>
  <c r="M11"/>
  <c r="D53" i="32"/>
  <c r="J12" i="24"/>
  <c r="L12"/>
  <c r="K12"/>
  <c r="F12" i="23"/>
  <c r="K14" i="28"/>
  <c r="O14"/>
  <c r="K6" i="23"/>
  <c r="K7"/>
  <c r="K8"/>
  <c r="K9"/>
  <c r="K10"/>
  <c r="K11"/>
  <c r="K5"/>
  <c r="K12" s="1"/>
  <c r="I5"/>
  <c r="I12" s="1"/>
  <c r="I6"/>
  <c r="I7"/>
  <c r="I8"/>
  <c r="I9"/>
  <c r="I10"/>
  <c r="I11"/>
  <c r="B6" i="26"/>
  <c r="D12" i="24"/>
  <c r="E12" i="23"/>
  <c r="D12"/>
  <c r="D11" i="26"/>
  <c r="D10"/>
  <c r="D12" s="1"/>
  <c r="D9"/>
  <c r="D8"/>
  <c r="D6"/>
  <c r="D5"/>
  <c r="E12"/>
  <c r="F12"/>
  <c r="K12" i="31"/>
  <c r="J12"/>
  <c r="D12"/>
  <c r="E12"/>
  <c r="I11"/>
  <c r="C10"/>
  <c r="C9"/>
  <c r="C8"/>
  <c r="C7"/>
  <c r="I6"/>
  <c r="C6"/>
  <c r="I5"/>
  <c r="B5"/>
  <c r="J12" i="23"/>
  <c r="G12"/>
  <c r="H12"/>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I14" i="28"/>
  <c r="J14"/>
  <c r="L14"/>
  <c r="M14"/>
  <c r="N14"/>
  <c r="P14"/>
  <c r="H12" i="31"/>
  <c r="E44" i="17"/>
  <c r="E43"/>
  <c r="E11"/>
  <c r="E23"/>
  <c r="E10"/>
  <c r="E25"/>
  <c r="E24"/>
  <c r="E47"/>
  <c r="E37"/>
  <c r="E34"/>
  <c r="E17"/>
  <c r="E29"/>
  <c r="E38"/>
  <c r="E48"/>
  <c r="E42"/>
  <c r="E32"/>
  <c r="E8"/>
  <c r="E13"/>
  <c r="E5"/>
  <c r="E14"/>
  <c r="E7"/>
  <c r="M12" i="24"/>
  <c r="F12" i="31"/>
  <c r="B7" i="25"/>
  <c r="B8" i="28"/>
  <c r="B7" i="1"/>
  <c r="B7" i="15"/>
  <c r="B6" i="1"/>
  <c r="B6" i="24"/>
  <c r="B9" i="28"/>
  <c r="B8" i="15"/>
  <c r="B7" i="24"/>
  <c r="B8" i="25"/>
  <c r="B7" i="26"/>
  <c r="B8"/>
  <c r="B8" i="1"/>
  <c r="B9" i="24"/>
  <c r="B8"/>
  <c r="B10" i="28"/>
  <c r="B9" i="15"/>
  <c r="B9" i="25"/>
  <c r="B9" i="26"/>
  <c r="B9" i="1"/>
  <c r="B10" i="15"/>
  <c r="B10" i="25"/>
  <c r="B11" i="28"/>
  <c r="B10" i="1"/>
  <c r="B11" i="25"/>
  <c r="B10" i="24"/>
  <c r="B13" i="28"/>
  <c r="B12"/>
  <c r="B11" i="15"/>
  <c r="B10" i="26"/>
  <c r="B12" i="25"/>
  <c r="B12" i="15"/>
  <c r="B11" i="1"/>
  <c r="B11" i="26"/>
  <c r="B11" i="24"/>
  <c r="D13" i="28"/>
  <c r="G13" i="25"/>
  <c r="D7" i="28" l="1"/>
  <c r="D14" s="1"/>
  <c r="G14"/>
  <c r="E22" i="17"/>
  <c r="E18"/>
  <c r="E12"/>
  <c r="E35"/>
  <c r="E9"/>
  <c r="E36"/>
  <c r="E40"/>
  <c r="E26"/>
  <c r="E45"/>
  <c r="E39"/>
  <c r="E46"/>
  <c r="E31"/>
  <c r="E16"/>
  <c r="E20"/>
  <c r="E41"/>
  <c r="E15"/>
  <c r="E27"/>
  <c r="E6"/>
  <c r="E33"/>
  <c r="E30"/>
  <c r="E21"/>
  <c r="E28"/>
  <c r="H7" i="31"/>
  <c r="H6"/>
  <c r="H5"/>
  <c r="H8"/>
  <c r="I12"/>
  <c r="H10"/>
  <c r="H9"/>
</calcChain>
</file>

<file path=xl/sharedStrings.xml><?xml version="1.0" encoding="utf-8"?>
<sst xmlns="http://schemas.openxmlformats.org/spreadsheetml/2006/main" count="351" uniqueCount="194">
  <si>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</si>
  <si>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</si>
  <si>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</si>
  <si>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</si>
  <si>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</si>
  <si>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</si>
  <si>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</si>
  <si>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</si>
  <si>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</si>
  <si>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</si>
  <si>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</si>
  <si>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</si>
  <si>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</si>
  <si>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</si>
  <si>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</si>
  <si>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</si>
  <si>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Numar participanti in registrul participantilor</t>
  </si>
  <si>
    <t xml:space="preserve">1Euro 4,9763 BNR 18/04/2024)              </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</si>
  <si>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</si>
  <si>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</si>
  <si>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</si>
  <si>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</si>
  <si>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</si>
  <si>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</si>
  <si>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</si>
  <si>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</si>
  <si>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</si>
  <si>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</si>
  <si>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</si>
  <si>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</si>
  <si>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</si>
  <si>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</si>
  <si>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</si>
  <si>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</si>
  <si>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</si>
  <si>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</si>
  <si>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</si>
  <si>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</si>
  <si>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</si>
  <si>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</si>
  <si>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</si>
  <si>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</si>
  <si>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</si>
  <si>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</si>
  <si>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</si>
  <si>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</si>
  <si>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</si>
  <si>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</si>
  <si>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</si>
  <si>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</si>
  <si>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</si>
  <si>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</si>
  <si>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</si>
  <si>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</si>
  <si>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</si>
  <si>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</si>
  <si>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</si>
  <si>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</si>
  <si>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</si>
  <si>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</si>
  <si>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</si>
  <si>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</si>
  <si>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</si>
  <si>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</si>
  <si>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</si>
  <si>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</si>
  <si>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</si>
  <si>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</si>
  <si>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</si>
  <si>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</si>
  <si>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</si>
  <si>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</si>
  <si>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</si>
  <si>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</si>
  <si>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</si>
  <si>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</si>
  <si>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</si>
  <si>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</si>
  <si>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</si>
  <si>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</si>
  <si>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</si>
  <si>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</si>
  <si>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</si>
  <si>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</si>
  <si>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</si>
  <si>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</si>
  <si>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</si>
  <si>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</si>
  <si>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</si>
  <si>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</si>
  <si>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</si>
  <si>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</si>
  <si>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</si>
  <si>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</si>
  <si>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</si>
  <si>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</si>
  <si>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</si>
  <si>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</si>
  <si>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</si>
  <si>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</si>
  <si>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</si>
  <si>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</si>
  <si>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</si>
  <si>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</si>
  <si>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</si>
  <si>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</si>
  <si>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</si>
  <si>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</si>
  <si>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</si>
  <si>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</si>
  <si>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</si>
  <si>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</si>
  <si>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</si>
  <si>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</si>
  <si>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</si>
  <si>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</si>
  <si>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</si>
  <si>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</si>
  <si>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</si>
  <si>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</si>
  <si>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</si>
  <si>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</si>
  <si>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</si>
  <si>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</si>
  <si>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</si>
  <si>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</si>
  <si>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</si>
  <si>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</si>
  <si>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</si>
  <si>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</si>
  <si>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</si>
  <si>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</si>
  <si>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</si>
  <si>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</si>
  <si>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</si>
  <si>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</si>
  <si>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</si>
  <si>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</si>
  <si>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</si>
  <si>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</si>
  <si>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</si>
  <si>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</si>
  <si>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</si>
  <si>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</si>
  <si>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</si>
  <si>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</si>
  <si>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</si>
  <si>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</si>
  <si>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</si>
  <si>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</si>
  <si>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</si>
  <si>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</si>
  <si>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</si>
  <si>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</si>
  <si>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</si>
  <si>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2024</t>
  </si>
  <si>
    <t>Luna de referinta</t>
  </si>
  <si>
    <t xml:space="preserve">COMENZI </t>
  </si>
  <si>
    <t>APRILIE 2024</t>
  </si>
  <si>
    <t xml:space="preserve">1Euro 4,9751 BNR 17/05/2024)              </t>
  </si>
  <si>
    <t>Numar participanti in Registrul Participantilor la luna de referinta  MARTIE 2024</t>
  </si>
  <si>
    <t>Transferuri validate catre alte fonduri la luna de referinta APRILIE 2024</t>
  </si>
  <si>
    <t>Transferuri validate de la alte fonduri la luna de referinta APRILIE 2024</t>
  </si>
  <si>
    <t>Acte aderare validate pentru luna de referinta APRILIE 2024</t>
  </si>
  <si>
    <t>Asigurati repartizati aleatoriu la luna de referinta APRILIE 2024</t>
  </si>
  <si>
    <t>Numar participanti in Registrul participantilor dupa repartizarea aleatorie la luna de referinta   APRILIE 2024</t>
  </si>
  <si>
    <t>Numar de participanti pentru care se fac viramente in luna de referinta APRILIE 2024</t>
  </si>
  <si>
    <t>aprilie 2024</t>
  </si>
  <si>
    <t>(BNR 18/06/2024)</t>
  </si>
  <si>
    <t xml:space="preserve">1Euro 4,9766 BNR 18/06/2024)              </t>
  </si>
  <si>
    <t>Aprilie 2024</t>
  </si>
  <si>
    <t>Situatie centralizatoare
privind numarul participantilor si contributiile virate la fondurile de pensii administrate privat
aferente lunii de referinta APRILIE 2024</t>
  </si>
  <si>
    <t>1 EUR</t>
  </si>
  <si>
    <r>
      <t xml:space="preserve">din care, Numar participanti pentru care s-au efectuat regularizari prin actualizarea cu datele primite de la angajatori </t>
    </r>
    <r>
      <rPr>
        <b/>
        <sz val="10"/>
        <color indexed="10"/>
        <rFont val="Arial"/>
        <family val="2"/>
      </rPr>
      <t>(*)</t>
    </r>
  </si>
  <si>
    <r>
      <t>Numar participanti cu contributii restante de la luni anterioare, virate la luna de referinta</t>
    </r>
    <r>
      <rPr>
        <b/>
        <sz val="10"/>
        <color indexed="10"/>
        <rFont val="Arial"/>
        <family val="2"/>
      </rPr>
      <t xml:space="preserve"> (**)</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</si>
  <si>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</si>
  <si>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</si>
  <si>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APRILIE 2024</t>
  </si>
  <si>
    <t>Situatie centralizatoare                
privind valoarea in Euro a viramentelor catre fondurile de pensii administrate privat 
aferente lunilor de referinta 
IANUARIE 2023 - APRILIE 2024</t>
  </si>
  <si>
    <t xml:space="preserve">1Euro 4,9715 
BNR (18/03/2024)              </t>
  </si>
  <si>
    <t xml:space="preserve">1Euro 4,9763 
BNR (18/04/2024)              </t>
  </si>
  <si>
    <t xml:space="preserve">1Euro 4,9751 
BNR (17/05/2024)              </t>
  </si>
  <si>
    <t xml:space="preserve">1Euro 4,9766 
BNR (18/06/2024)              </t>
  </si>
  <si>
    <t>Situatie centralizatoare               
privind evolutia contributiei medii in Euro la pilonul II a participantilor pana la luna de referinta 
APRILIE 2024</t>
  </si>
  <si>
    <t xml:space="preserve">1Euro 4,9715 
BNR 18/03/2024)              </t>
  </si>
  <si>
    <t xml:space="preserve">1Euro 4,9763 
BNR 18/04/2024)              </t>
  </si>
  <si>
    <t xml:space="preserve">1Euro 4,9751 
BNR 17/05/2024)              </t>
  </si>
  <si>
    <t xml:space="preserve">1Euro 4,9766 
BNR 18/06/2024)              </t>
  </si>
  <si>
    <t>Situatie centralizatoare               
privind evolutia contributiei medii in Euro la pilonul II a participantilor pana la luna de referinta
 APRILIE 2024</t>
  </si>
  <si>
    <t>Situatie centralizatoare           
privind repartizarea participantilor dupa judetul 
angajatorului la luna de referinta 
APRILIE 2024</t>
  </si>
  <si>
    <t>Situatie centralizatoare privind repartizarea participantilor
 dupa judetul de domiciliu pentru care se fac viramente 
la luna de referinta 
APRILIE 2024</t>
  </si>
  <si>
    <t>Situatie centralizatoare privind numarul de participanti  
care nu figurează cu declaraţii depuse 
in sistemul public de pensii</t>
  </si>
  <si>
    <t>Situatie centralizatoare    
privind repartizarea pe sexe a participantilor    
aferente lunii de referinta APRILIE 2024</t>
  </si>
  <si>
    <t>Situatie centralizatoare              
privind repartizarea pe sexe si varste a participantilor              
aferente lunii de referinta 
APRILIE 2024</t>
  </si>
</sst>
</file>

<file path=xl/styles.xml><?xml version="1.0" encoding="utf-8"?>
<styleSheet xmlns="http://schemas.openxmlformats.org/spreadsheetml/2006/main">
  <numFmts count="1">
    <numFmt numFmtId="164" formatCode="#,##0.0000"/>
  </numFmts>
  <fonts count="23">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23">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4" fillId="0" borderId="0" xfId="0" applyFont="1"/>
    <xf numFmtId="0" fontId="0" fillId="0" borderId="0" xfId="0" applyAlignment="1">
      <alignment wrapText="1"/>
    </xf>
    <xf numFmtId="0" fontId="3" fillId="0" borderId="0" xfId="26" applyFont="1"/>
    <xf numFmtId="10" fontId="3" fillId="0" borderId="0" xfId="26" applyNumberFormat="1" applyFont="1"/>
    <xf numFmtId="0" fontId="16" fillId="0" borderId="0" xfId="0" applyFont="1" applyAlignment="1">
      <alignment horizontal="right"/>
    </xf>
    <xf numFmtId="164" fontId="16" fillId="0" borderId="0" xfId="0" applyNumberFormat="1" applyFont="1" applyAlignment="1">
      <alignment horizontal="left" vertical="center"/>
    </xf>
    <xf numFmtId="0" fontId="12" fillId="0" borderId="0" xfId="0" applyFont="1"/>
    <xf numFmtId="3" fontId="12" fillId="0" borderId="0" xfId="0" applyNumberFormat="1" applyFont="1"/>
    <xf numFmtId="0" fontId="16"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19" fillId="0" borderId="0" xfId="26" applyFont="1"/>
    <xf numFmtId="3" fontId="4" fillId="0" borderId="0" xfId="0" applyNumberFormat="1" applyFont="1" applyBorder="1"/>
    <xf numFmtId="3" fontId="0" fillId="0" borderId="0" xfId="0" applyNumberFormat="1" applyBorder="1"/>
    <xf numFmtId="3" fontId="3" fillId="0" borderId="0" xfId="26" applyNumberFormat="1" applyFont="1"/>
    <xf numFmtId="0" fontId="0" fillId="21" borderId="0" xfId="0" applyFill="1"/>
    <xf numFmtId="0" fontId="2" fillId="20" borderId="4" xfId="0" applyFont="1" applyFill="1" applyBorder="1" applyAlignment="1">
      <alignment horizontal="center" vertical="center" wrapText="1"/>
    </xf>
    <xf numFmtId="0" fontId="20" fillId="0" borderId="0" xfId="0" applyFont="1" applyAlignment="1">
      <alignment horizontal="right"/>
    </xf>
    <xf numFmtId="164" fontId="21" fillId="0" borderId="0" xfId="0" quotePrefix="1" applyNumberFormat="1" applyFont="1" applyAlignment="1">
      <alignment horizontal="left"/>
    </xf>
    <xf numFmtId="0" fontId="20" fillId="0" borderId="0" xfId="0" applyFont="1"/>
    <xf numFmtId="0" fontId="12" fillId="22" borderId="2" xfId="0" applyFont="1" applyFill="1" applyBorder="1" applyAlignment="1">
      <alignment horizontal="center" vertical="center" wrapText="1"/>
    </xf>
    <xf numFmtId="0" fontId="13" fillId="22" borderId="8" xfId="0" applyFont="1" applyFill="1" applyBorder="1" applyAlignment="1">
      <alignment horizontal="centerContinuous"/>
    </xf>
    <xf numFmtId="0" fontId="13" fillId="22" borderId="9" xfId="0" applyFont="1" applyFill="1" applyBorder="1" applyAlignment="1">
      <alignment horizontal="centerContinuous"/>
    </xf>
    <xf numFmtId="3" fontId="13" fillId="22" borderId="9" xfId="0" applyNumberFormat="1" applyFont="1" applyFill="1" applyBorder="1"/>
    <xf numFmtId="3" fontId="13" fillId="22" borderId="10" xfId="0" applyNumberFormat="1" applyFont="1" applyFill="1" applyBorder="1"/>
    <xf numFmtId="0" fontId="12" fillId="23" borderId="4" xfId="0" applyFont="1" applyFill="1" applyBorder="1" applyAlignment="1">
      <alignment horizontal="center"/>
    </xf>
    <xf numFmtId="0" fontId="18" fillId="23" borderId="2" xfId="0" applyFont="1" applyFill="1" applyBorder="1" applyAlignment="1">
      <alignment horizontal="left"/>
    </xf>
    <xf numFmtId="3" fontId="13" fillId="23" borderId="2" xfId="0" applyNumberFormat="1" applyFont="1" applyFill="1" applyBorder="1"/>
    <xf numFmtId="3" fontId="13" fillId="23" borderId="3" xfId="0" applyNumberFormat="1" applyFont="1" applyFill="1" applyBorder="1"/>
    <xf numFmtId="0" fontId="12" fillId="23" borderId="4" xfId="0" quotePrefix="1" applyFont="1" applyFill="1" applyBorder="1" applyAlignment="1">
      <alignment horizontal="center"/>
    </xf>
    <xf numFmtId="0" fontId="12" fillId="23" borderId="2" xfId="0" applyFont="1" applyFill="1" applyBorder="1" applyAlignment="1">
      <alignment horizontal="left"/>
    </xf>
    <xf numFmtId="0" fontId="12" fillId="22" borderId="3" xfId="0" applyFont="1" applyFill="1" applyBorder="1" applyAlignment="1">
      <alignment horizontal="center" vertical="center" wrapText="1"/>
    </xf>
    <xf numFmtId="10" fontId="13" fillId="22" borderId="9" xfId="0" applyNumberFormat="1" applyFont="1" applyFill="1" applyBorder="1"/>
    <xf numFmtId="10" fontId="13" fillId="23" borderId="2" xfId="0" applyNumberFormat="1" applyFont="1" applyFill="1" applyBorder="1"/>
    <xf numFmtId="3" fontId="13" fillId="22" borderId="9" xfId="0" applyNumberFormat="1" applyFont="1" applyFill="1" applyBorder="1" applyAlignment="1">
      <alignment horizontal="right"/>
    </xf>
    <xf numFmtId="3" fontId="13" fillId="22" borderId="10" xfId="0" applyNumberFormat="1" applyFont="1" applyFill="1" applyBorder="1" applyAlignment="1">
      <alignment horizontal="right"/>
    </xf>
    <xf numFmtId="0" fontId="18" fillId="23" borderId="4" xfId="0" applyFont="1" applyFill="1" applyBorder="1" applyAlignment="1">
      <alignment horizontal="center"/>
    </xf>
    <xf numFmtId="0" fontId="18" fillId="23" borderId="4" xfId="0" quotePrefix="1" applyFont="1" applyFill="1" applyBorder="1" applyAlignment="1">
      <alignment horizontal="center"/>
    </xf>
    <xf numFmtId="0" fontId="20" fillId="22" borderId="2" xfId="0" applyFont="1" applyFill="1" applyBorder="1" applyAlignment="1">
      <alignment vertical="center" wrapText="1"/>
    </xf>
    <xf numFmtId="0" fontId="12" fillId="0" borderId="11" xfId="0" applyFont="1" applyBorder="1"/>
    <xf numFmtId="17" fontId="12" fillId="22" borderId="12" xfId="0" quotePrefix="1" applyNumberFormat="1" applyFont="1" applyFill="1" applyBorder="1" applyAlignment="1">
      <alignment horizontal="center" vertical="center" wrapText="1"/>
    </xf>
    <xf numFmtId="17" fontId="12" fillId="22" borderId="13" xfId="0" quotePrefix="1" applyNumberFormat="1" applyFont="1" applyFill="1" applyBorder="1" applyAlignment="1">
      <alignment horizontal="center" vertical="center" wrapText="1"/>
    </xf>
    <xf numFmtId="0" fontId="12" fillId="22" borderId="4" xfId="0" applyFont="1" applyFill="1" applyBorder="1"/>
    <xf numFmtId="0" fontId="13" fillId="23" borderId="2" xfId="0" applyFont="1" applyFill="1" applyBorder="1"/>
    <xf numFmtId="0" fontId="13" fillId="23" borderId="3" xfId="0" applyFont="1" applyFill="1" applyBorder="1"/>
    <xf numFmtId="164" fontId="13" fillId="23" borderId="2" xfId="0" applyNumberFormat="1" applyFont="1" applyFill="1" applyBorder="1"/>
    <xf numFmtId="164" fontId="13" fillId="23" borderId="3" xfId="0" applyNumberFormat="1" applyFont="1" applyFill="1" applyBorder="1"/>
    <xf numFmtId="0" fontId="12" fillId="0" borderId="8" xfId="0" applyFont="1" applyBorder="1"/>
    <xf numFmtId="0" fontId="20" fillId="22" borderId="9" xfId="0" applyFont="1" applyFill="1" applyBorder="1" applyAlignment="1">
      <alignment vertical="center" wrapText="1"/>
    </xf>
    <xf numFmtId="0" fontId="20" fillId="22" borderId="10" xfId="0" applyFont="1" applyFill="1" applyBorder="1" applyAlignment="1">
      <alignment vertical="center" wrapText="1"/>
    </xf>
    <xf numFmtId="0" fontId="20" fillId="22" borderId="3" xfId="0" applyFont="1" applyFill="1" applyBorder="1" applyAlignment="1">
      <alignment vertical="center" wrapText="1"/>
    </xf>
    <xf numFmtId="2" fontId="13" fillId="22" borderId="9" xfId="0" applyNumberFormat="1" applyFont="1" applyFill="1" applyBorder="1" applyAlignment="1">
      <alignment horizontal="center"/>
    </xf>
    <xf numFmtId="2" fontId="13" fillId="22" borderId="10" xfId="0" applyNumberFormat="1" applyFont="1" applyFill="1" applyBorder="1" applyAlignment="1">
      <alignment horizontal="center"/>
    </xf>
    <xf numFmtId="2" fontId="13" fillId="23" borderId="2" xfId="0" applyNumberFormat="1" applyFont="1" applyFill="1" applyBorder="1" applyAlignment="1">
      <alignment horizontal="center"/>
    </xf>
    <xf numFmtId="2" fontId="13" fillId="23" borderId="3" xfId="0" applyNumberFormat="1" applyFont="1" applyFill="1" applyBorder="1" applyAlignment="1">
      <alignment horizontal="center"/>
    </xf>
    <xf numFmtId="3" fontId="3" fillId="0" borderId="0" xfId="0" applyNumberFormat="1" applyFont="1" applyFill="1" applyBorder="1"/>
    <xf numFmtId="3" fontId="3" fillId="21" borderId="0" xfId="0" applyNumberFormat="1" applyFont="1" applyFill="1" applyBorder="1"/>
    <xf numFmtId="17" fontId="12" fillId="22" borderId="11" xfId="0" quotePrefix="1" applyNumberFormat="1" applyFont="1" applyFill="1" applyBorder="1" applyAlignment="1">
      <alignment horizontal="center" vertical="center" wrapText="1"/>
    </xf>
    <xf numFmtId="3" fontId="13" fillId="23" borderId="8" xfId="0" applyNumberFormat="1" applyFont="1" applyFill="1" applyBorder="1"/>
    <xf numFmtId="3" fontId="13" fillId="23" borderId="9" xfId="0" applyNumberFormat="1" applyFont="1" applyFill="1" applyBorder="1"/>
    <xf numFmtId="3" fontId="13" fillId="23" borderId="10" xfId="0" applyNumberFormat="1" applyFont="1" applyFill="1" applyBorder="1"/>
    <xf numFmtId="0" fontId="12" fillId="22" borderId="4" xfId="26" applyFont="1" applyFill="1" applyBorder="1" applyAlignment="1">
      <alignment horizontal="center"/>
    </xf>
    <xf numFmtId="0" fontId="12" fillId="22" borderId="2" xfId="26" applyFont="1" applyFill="1" applyBorder="1" applyAlignment="1">
      <alignment horizontal="center"/>
    </xf>
    <xf numFmtId="10" fontId="12" fillId="22" borderId="3" xfId="26" applyNumberFormat="1" applyFont="1" applyFill="1" applyBorder="1" applyAlignment="1">
      <alignment horizontal="center"/>
    </xf>
    <xf numFmtId="0" fontId="13" fillId="22" borderId="8" xfId="26" applyFont="1" applyFill="1" applyBorder="1"/>
    <xf numFmtId="0" fontId="13" fillId="22" borderId="9" xfId="26" applyFont="1" applyFill="1" applyBorder="1"/>
    <xf numFmtId="10" fontId="13" fillId="22" borderId="10" xfId="26" applyNumberFormat="1" applyFont="1" applyFill="1" applyBorder="1"/>
    <xf numFmtId="0" fontId="12" fillId="23" borderId="4" xfId="26" applyFont="1" applyFill="1" applyBorder="1"/>
    <xf numFmtId="0" fontId="12" fillId="23" borderId="2" xfId="26" applyFont="1" applyFill="1" applyBorder="1"/>
    <xf numFmtId="10" fontId="13" fillId="23" borderId="3" xfId="26" applyNumberFormat="1" applyFont="1" applyFill="1" applyBorder="1"/>
    <xf numFmtId="0" fontId="12" fillId="23" borderId="4" xfId="26" applyFont="1" applyFill="1" applyBorder="1" applyAlignment="1">
      <alignment horizontal="center"/>
    </xf>
    <xf numFmtId="0" fontId="12" fillId="22" borderId="3" xfId="26" applyFont="1" applyFill="1" applyBorder="1" applyAlignment="1">
      <alignment horizontal="center" vertical="center" wrapText="1"/>
    </xf>
    <xf numFmtId="0" fontId="12" fillId="22" borderId="3" xfId="26" applyFont="1" applyFill="1" applyBorder="1" applyAlignment="1">
      <alignment horizontal="center"/>
    </xf>
    <xf numFmtId="3" fontId="13" fillId="22" borderId="10" xfId="25" applyNumberFormat="1" applyFont="1" applyFill="1" applyBorder="1"/>
    <xf numFmtId="3" fontId="13" fillId="23" borderId="3" xfId="25" applyNumberFormat="1" applyFont="1" applyFill="1" applyBorder="1"/>
    <xf numFmtId="0" fontId="12" fillId="23" borderId="4" xfId="26" applyFont="1" applyFill="1" applyBorder="1" applyAlignment="1">
      <alignment horizontal="left"/>
    </xf>
    <xf numFmtId="17" fontId="13" fillId="23" borderId="4" xfId="0" quotePrefix="1" applyNumberFormat="1" applyFont="1" applyFill="1" applyBorder="1"/>
    <xf numFmtId="17" fontId="13" fillId="23" borderId="8" xfId="0" quotePrefix="1" applyNumberFormat="1" applyFont="1" applyFill="1" applyBorder="1"/>
    <xf numFmtId="0" fontId="12" fillId="22" borderId="2" xfId="0" applyFont="1" applyFill="1" applyBorder="1" applyAlignment="1">
      <alignment horizontal="center" vertical="center" wrapText="1"/>
    </xf>
    <xf numFmtId="0" fontId="12" fillId="22" borderId="5" xfId="0" applyFont="1" applyFill="1" applyBorder="1" applyAlignment="1">
      <alignment horizontal="center" vertical="center" wrapText="1"/>
    </xf>
    <xf numFmtId="0" fontId="12" fillId="22" borderId="6" xfId="0" applyFont="1" applyFill="1" applyBorder="1" applyAlignment="1">
      <alignment horizontal="center" vertical="center"/>
    </xf>
    <xf numFmtId="0" fontId="12" fillId="22" borderId="7" xfId="0" applyFont="1" applyFill="1" applyBorder="1" applyAlignment="1">
      <alignment horizontal="center" vertical="center"/>
    </xf>
    <xf numFmtId="3" fontId="12" fillId="22" borderId="3" xfId="0" applyNumberFormat="1" applyFont="1" applyFill="1" applyBorder="1" applyAlignment="1">
      <alignment horizontal="center" vertical="center" wrapText="1"/>
    </xf>
    <xf numFmtId="0" fontId="12" fillId="22" borderId="4" xfId="0" applyFont="1" applyFill="1" applyBorder="1" applyAlignment="1">
      <alignment horizontal="center" vertical="center" wrapText="1"/>
    </xf>
    <xf numFmtId="3" fontId="12" fillId="22" borderId="2" xfId="0" applyNumberFormat="1"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horizontal="left" vertical="top"/>
    </xf>
    <xf numFmtId="0" fontId="12" fillId="22" borderId="3" xfId="0" applyFont="1" applyFill="1" applyBorder="1" applyAlignment="1">
      <alignment horizontal="center" vertical="center" wrapText="1"/>
    </xf>
    <xf numFmtId="17" fontId="12" fillId="22" borderId="3" xfId="0" quotePrefix="1" applyNumberFormat="1" applyFont="1" applyFill="1" applyBorder="1" applyAlignment="1">
      <alignment horizontal="center" vertical="center" wrapText="1"/>
    </xf>
    <xf numFmtId="17" fontId="12" fillId="22" borderId="2" xfId="0" quotePrefix="1" applyNumberFormat="1" applyFont="1" applyFill="1" applyBorder="1" applyAlignment="1">
      <alignment horizontal="center" vertical="center" wrapText="1"/>
    </xf>
    <xf numFmtId="0" fontId="13" fillId="22" borderId="8" xfId="0" applyFont="1" applyFill="1" applyBorder="1" applyAlignment="1">
      <alignment horizontal="center"/>
    </xf>
    <xf numFmtId="0" fontId="13" fillId="22" borderId="9" xfId="0" applyFont="1" applyFill="1" applyBorder="1" applyAlignment="1">
      <alignment horizontal="center"/>
    </xf>
    <xf numFmtId="0" fontId="12" fillId="22" borderId="2" xfId="0" quotePrefix="1" applyFont="1" applyFill="1" applyBorder="1" applyAlignment="1">
      <alignment horizontal="center" vertical="center" wrapText="1"/>
    </xf>
    <xf numFmtId="0" fontId="10" fillId="22" borderId="2" xfId="0" applyFont="1" applyFill="1" applyBorder="1" applyAlignment="1">
      <alignment horizontal="center" vertical="center" wrapText="1"/>
    </xf>
    <xf numFmtId="0" fontId="10" fillId="22" borderId="4"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12" fillId="22" borderId="4" xfId="26" applyFont="1" applyFill="1" applyBorder="1" applyAlignment="1">
      <alignment horizontal="center"/>
    </xf>
    <xf numFmtId="0" fontId="12" fillId="22" borderId="2" xfId="26" applyFont="1" applyFill="1" applyBorder="1" applyAlignment="1">
      <alignment horizontal="center"/>
    </xf>
    <xf numFmtId="0" fontId="12" fillId="22" borderId="3" xfId="26" applyFont="1" applyFill="1" applyBorder="1" applyAlignment="1">
      <alignment horizontal="center"/>
    </xf>
    <xf numFmtId="0" fontId="12" fillId="22" borderId="5" xfId="26" applyFont="1" applyFill="1" applyBorder="1" applyAlignment="1">
      <alignment horizontal="center" vertical="center" wrapText="1"/>
    </xf>
    <xf numFmtId="0" fontId="12" fillId="22" borderId="6" xfId="26" applyFont="1" applyFill="1" applyBorder="1" applyAlignment="1">
      <alignment horizontal="center" vertical="center"/>
    </xf>
    <xf numFmtId="0" fontId="12" fillId="22" borderId="7" xfId="26" applyFont="1" applyFill="1" applyBorder="1" applyAlignment="1">
      <alignment horizontal="center" vertical="center"/>
    </xf>
    <xf numFmtId="0" fontId="12" fillId="22" borderId="4" xfId="26" applyFont="1" applyFill="1" applyBorder="1" applyAlignment="1">
      <alignment horizontal="center" vertical="center"/>
    </xf>
    <xf numFmtId="0" fontId="12" fillId="22" borderId="2" xfId="26" applyFont="1" applyFill="1" applyBorder="1" applyAlignment="1">
      <alignment horizontal="center" vertical="center"/>
    </xf>
    <xf numFmtId="0" fontId="12" fillId="22" borderId="5" xfId="25" applyFont="1" applyFill="1" applyBorder="1" applyAlignment="1">
      <alignment horizontal="center" vertical="center" wrapText="1"/>
    </xf>
    <xf numFmtId="0" fontId="12" fillId="22" borderId="6" xfId="25" applyFont="1" applyFill="1" applyBorder="1" applyAlignment="1">
      <alignment horizontal="center" vertical="center"/>
    </xf>
    <xf numFmtId="0" fontId="12" fillId="22" borderId="7" xfId="25" applyFont="1" applyFill="1" applyBorder="1" applyAlignment="1">
      <alignment horizontal="center" vertical="center"/>
    </xf>
    <xf numFmtId="0" fontId="2" fillId="0" borderId="0" xfId="26" applyFont="1" applyAlignment="1">
      <alignment horizontal="center"/>
    </xf>
    <xf numFmtId="3" fontId="13" fillId="22" borderId="8" xfId="0" applyNumberFormat="1" applyFont="1" applyFill="1" applyBorder="1" applyAlignment="1">
      <alignment horizontal="center"/>
    </xf>
    <xf numFmtId="3" fontId="13" fillId="22" borderId="9" xfId="0" applyNumberFormat="1" applyFont="1" applyFill="1" applyBorder="1" applyAlignment="1">
      <alignment horizontal="center"/>
    </xf>
    <xf numFmtId="0" fontId="12" fillId="22" borderId="14" xfId="0" applyFont="1" applyFill="1" applyBorder="1" applyAlignment="1">
      <alignment horizontal="center" vertical="center" wrapText="1"/>
    </xf>
    <xf numFmtId="0" fontId="12" fillId="22" borderId="15" xfId="0" applyFont="1" applyFill="1" applyBorder="1" applyAlignment="1">
      <alignment horizontal="center" vertical="center" wrapText="1"/>
    </xf>
    <xf numFmtId="0" fontId="12" fillId="22" borderId="1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APRILIE  2024
</a:t>
            </a:r>
          </a:p>
        </c:rich>
      </c:tx>
      <c:layout>
        <c:manualLayout>
          <c:xMode val="edge"/>
          <c:yMode val="edge"/>
          <c:x val="0.3597514596389737"/>
          <c:y val="4.6799081621646657E-2"/>
        </c:manualLayout>
      </c:layout>
    </c:title>
    <c:view3D>
      <c:perspective val="0"/>
    </c:view3D>
    <c:plotArea>
      <c:layout>
        <c:manualLayout>
          <c:layoutTarget val="inner"/>
          <c:xMode val="edge"/>
          <c:yMode val="edge"/>
          <c:x val="0.15094339622641531"/>
          <c:y val="0.38336052202283888"/>
          <c:w val="0.6270810210876806"/>
          <c:h val="0.36541598694942951"/>
        </c:manualLayout>
      </c:layout>
      <c:pie3DChart>
        <c:varyColors val="1"/>
        <c:ser>
          <c:idx val="0"/>
          <c:order val="0"/>
          <c:dPt>
            <c:idx val="0"/>
            <c:explosion val="8"/>
          </c:dPt>
          <c:dLbls>
            <c:dLbl>
              <c:idx val="0"/>
              <c:layout>
                <c:manualLayout>
                  <c:x val="-0.11432208598786414"/>
                  <c:y val="-0.19734381489426395"/>
                </c:manualLayout>
              </c:layout>
              <c:dLblPos val="bestFit"/>
              <c:showVal val="1"/>
              <c:showPercent val="1"/>
              <c:separator>
</c:separator>
            </c:dLbl>
            <c:dLbl>
              <c:idx val="1"/>
              <c:layout>
                <c:manualLayout>
                  <c:x val="6.0355568761451948E-2"/>
                  <c:y val="-0.28044289732951444"/>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rp_sexe_0424!$E$4:$F$4</c:f>
              <c:strCache>
                <c:ptCount val="2"/>
                <c:pt idx="0">
                  <c:v>femei</c:v>
                </c:pt>
                <c:pt idx="1">
                  <c:v>barbati</c:v>
                </c:pt>
              </c:strCache>
            </c:strRef>
          </c:cat>
          <c:val>
            <c:numRef>
              <c:f>rp_sexe_0424!$E$12:$F$12</c:f>
              <c:numCache>
                <c:formatCode>#,##0</c:formatCode>
                <c:ptCount val="2"/>
                <c:pt idx="0">
                  <c:v>3936517</c:v>
                </c:pt>
                <c:pt idx="1">
                  <c:v>4265365</c:v>
                </c:pt>
              </c:numCache>
            </c:numRef>
          </c:val>
        </c:ser>
        <c:dLbls>
          <c:showVal val="1"/>
          <c:showPercent val="1"/>
          <c:separator>
</c:separator>
        </c:dLbls>
      </c:pie3DChart>
      <c:spPr>
        <a:noFill/>
        <a:ln w="25400">
          <a:noFill/>
        </a:ln>
      </c:spPr>
    </c:plotArea>
    <c:legend>
      <c:legendPos val="r"/>
      <c:layout>
        <c:manualLayout>
          <c:xMode val="edge"/>
          <c:yMode val="edge"/>
          <c:x val="0.45261985109004238"/>
          <c:y val="0.80032728785614127"/>
          <c:w val="8.8071386034729152E-2"/>
          <c:h val="0.14729946427929402"/>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Situatie centralizatoare</a:t>
            </a:r>
          </a:p>
          <a:p>
            <a:pPr>
              <a:defRPr sz="1050"/>
            </a:pPr>
            <a:r>
              <a:rPr lang="en-GB" sz="1050"/>
              <a:t> privind repartizarea pe sexe si categorii de varsta a participantilor</a:t>
            </a:r>
          </a:p>
          <a:p>
            <a:pPr>
              <a:defRPr sz="1050"/>
            </a:pPr>
            <a:r>
              <a:rPr lang="en-GB" sz="1050"/>
              <a:t> aferente lunii de referinta APRILIE 2024
</a:t>
            </a:r>
          </a:p>
        </c:rich>
      </c:tx>
      <c:layout>
        <c:manualLayout>
          <c:xMode val="edge"/>
          <c:yMode val="edge"/>
          <c:x val="0.22524132136912495"/>
          <c:y val="7.3431848416208256E-2"/>
        </c:manualLayout>
      </c:layout>
    </c:title>
    <c:view3D>
      <c:hPercent val="167"/>
      <c:depthPercent val="100"/>
      <c:rAngAx val="1"/>
    </c:view3D>
    <c:plotArea>
      <c:layout>
        <c:manualLayout>
          <c:layoutTarget val="inner"/>
          <c:xMode val="edge"/>
          <c:yMode val="edge"/>
          <c:x val="0.18934911242603575"/>
          <c:y val="0.27032161057272952"/>
          <c:w val="0.55739644970414159"/>
          <c:h val="0.66918776323598772"/>
        </c:manualLayout>
      </c:layout>
      <c:bar3DChart>
        <c:barDir val="bar"/>
        <c:grouping val="clustered"/>
        <c:ser>
          <c:idx val="0"/>
          <c:order val="0"/>
          <c:tx>
            <c:strRef>
              <c:f>rp_varste_sexe_0424!$E$5:$H$5</c:f>
              <c:strCache>
                <c:ptCount val="1"/>
                <c:pt idx="0">
                  <c:v>15-25 ani 25-35 ani 35-45 ani peste 45 de ani</c:v>
                </c:pt>
              </c:strCache>
            </c:strRef>
          </c:tx>
          <c:dLbls>
            <c:dLbl>
              <c:idx val="0"/>
              <c:layout>
                <c:manualLayout>
                  <c:x val="-0.1065261457702404"/>
                  <c:y val="1.5541630075068607E-3"/>
                </c:manualLayout>
              </c:layout>
              <c:showVal val="1"/>
            </c:dLbl>
            <c:dLbl>
              <c:idx val="1"/>
              <c:layout>
                <c:manualLayout>
                  <c:x val="-0.33267043785591793"/>
                  <c:y val="1.5183033627645861E-3"/>
                </c:manualLayout>
              </c:layout>
              <c:showVal val="1"/>
            </c:dLbl>
            <c:dLbl>
              <c:idx val="2"/>
              <c:layout>
                <c:manualLayout>
                  <c:x val="-0.49061959312847642"/>
                  <c:y val="-7.3392195838533946E-3"/>
                </c:manualLayout>
              </c:layout>
              <c:showVal val="1"/>
            </c:dLbl>
            <c:dLbl>
              <c:idx val="3"/>
              <c:layout>
                <c:manualLayout>
                  <c:x val="-0.46839257006231633"/>
                  <c:y val="-2.3339548309885922E-3"/>
                </c:manualLayout>
              </c:layout>
              <c:showVal val="1"/>
            </c:dLbl>
            <c:txPr>
              <a:bodyPr/>
              <a:lstStyle/>
              <a:p>
                <a:pPr>
                  <a:defRPr b="1"/>
                </a:pPr>
                <a:endParaRPr lang="en-US"/>
              </a:p>
            </c:txPr>
            <c:showVal val="1"/>
          </c:dLbls>
          <c:cat>
            <c:strRef>
              <c:f>rp_varste_sexe_0424!$E$5:$H$5</c:f>
              <c:strCache>
                <c:ptCount val="4"/>
                <c:pt idx="0">
                  <c:v>15-25 ani</c:v>
                </c:pt>
                <c:pt idx="1">
                  <c:v>25-35 ani</c:v>
                </c:pt>
                <c:pt idx="2">
                  <c:v>35-45 ani</c:v>
                </c:pt>
                <c:pt idx="3">
                  <c:v>peste 45 de ani</c:v>
                </c:pt>
              </c:strCache>
            </c:strRef>
          </c:cat>
          <c:val>
            <c:numRef>
              <c:f>rp_varste_sexe_0424!$E$14:$H$14</c:f>
              <c:numCache>
                <c:formatCode>#,##0</c:formatCode>
                <c:ptCount val="4"/>
                <c:pt idx="0">
                  <c:v>677650</c:v>
                </c:pt>
                <c:pt idx="1">
                  <c:v>1950573</c:v>
                </c:pt>
                <c:pt idx="2">
                  <c:v>2839131</c:v>
                </c:pt>
                <c:pt idx="3">
                  <c:v>2734528</c:v>
                </c:pt>
              </c:numCache>
            </c:numRef>
          </c:val>
        </c:ser>
        <c:dLbls>
          <c:showVal val="1"/>
        </c:dLbls>
        <c:shape val="box"/>
        <c:axId val="113671168"/>
        <c:axId val="113698304"/>
        <c:axId val="0"/>
      </c:bar3DChart>
      <c:catAx>
        <c:axId val="113671168"/>
        <c:scaling>
          <c:orientation val="minMax"/>
        </c:scaling>
        <c:axPos val="l"/>
        <c:numFmt formatCode="General" sourceLinked="1"/>
        <c:tickLblPos val="low"/>
        <c:txPr>
          <a:bodyPr rot="0" vert="horz"/>
          <a:lstStyle/>
          <a:p>
            <a:pPr>
              <a:defRPr b="1"/>
            </a:pPr>
            <a:endParaRPr lang="en-US"/>
          </a:p>
        </c:txPr>
        <c:crossAx val="113698304"/>
        <c:crosses val="autoZero"/>
        <c:lblAlgn val="ctr"/>
        <c:lblOffset val="100"/>
        <c:tickLblSkip val="1"/>
        <c:tickMarkSkip val="1"/>
      </c:catAx>
      <c:valAx>
        <c:axId val="113698304"/>
        <c:scaling>
          <c:orientation val="minMax"/>
        </c:scaling>
        <c:axPos val="b"/>
        <c:majorGridlines/>
        <c:numFmt formatCode="#,##0" sourceLinked="1"/>
        <c:tickLblPos val="nextTo"/>
        <c:txPr>
          <a:bodyPr rot="0" vert="horz"/>
          <a:lstStyle/>
          <a:p>
            <a:pPr>
              <a:defRPr b="1"/>
            </a:pPr>
            <a:endParaRPr lang="en-US"/>
          </a:p>
        </c:txPr>
        <c:crossAx val="113671168"/>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44" r="0.75000000000000044"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67230</xdr:colOff>
      <xdr:row>33</xdr:row>
      <xdr:rowOff>18259</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24025"/>
          <a:ext cx="6401355" cy="4066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450098</xdr:colOff>
      <xdr:row>29</xdr:row>
      <xdr:rowOff>18259</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5974598" cy="40663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194110</xdr:colOff>
      <xdr:row>27</xdr:row>
      <xdr:rowOff>25090</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6480610" cy="37493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9525</xdr:rowOff>
    </xdr:to>
    <xdr:graphicFrame macro="">
      <xdr:nvGraphicFramePr>
        <xdr:cNvPr id="993287"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600075</xdr:colOff>
      <xdr:row>30</xdr:row>
      <xdr:rowOff>9525</xdr:rowOff>
    </xdr:to>
    <xdr:graphicFrame macro="">
      <xdr:nvGraphicFramePr>
        <xdr:cNvPr id="10168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A12">
            <v>3</v>
          </cell>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0"/>
  <sheetViews>
    <sheetView tabSelected="1" zoomScaleNormal="100" workbookViewId="0">
      <selection activeCell="G27" sqref="G27"/>
    </sheetView>
  </sheetViews>
  <sheetFormatPr defaultRowHeight="12.75"/>
  <cols>
    <col min="2" max="2" width="6.28515625" customWidth="1"/>
    <col min="3" max="3" width="19.28515625" style="6"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39.75" customHeight="1">
      <c r="B2" s="88" t="s">
        <v>171</v>
      </c>
      <c r="C2" s="89"/>
      <c r="D2" s="89"/>
      <c r="E2" s="89"/>
      <c r="F2" s="89"/>
      <c r="G2" s="89"/>
      <c r="H2" s="89"/>
      <c r="I2" s="89"/>
      <c r="J2" s="89"/>
      <c r="K2" s="90"/>
    </row>
    <row r="3" spans="2:11" s="5" customFormat="1" ht="76.5" customHeight="1">
      <c r="B3" s="92" t="s">
        <v>22</v>
      </c>
      <c r="C3" s="87" t="s">
        <v>154</v>
      </c>
      <c r="D3" s="87" t="s">
        <v>117</v>
      </c>
      <c r="E3" s="87" t="s">
        <v>127</v>
      </c>
      <c r="F3" s="87" t="s">
        <v>128</v>
      </c>
      <c r="G3" s="87"/>
      <c r="H3" s="87"/>
      <c r="I3" s="87" t="s">
        <v>129</v>
      </c>
      <c r="J3" s="93" t="s">
        <v>130</v>
      </c>
      <c r="K3" s="91" t="s">
        <v>131</v>
      </c>
    </row>
    <row r="4" spans="2:11" s="5" customFormat="1" ht="56.25" customHeight="1">
      <c r="B4" s="92" t="s">
        <v>22</v>
      </c>
      <c r="C4" s="87"/>
      <c r="D4" s="87"/>
      <c r="E4" s="87"/>
      <c r="F4" s="29" t="s">
        <v>20</v>
      </c>
      <c r="G4" s="29" t="s">
        <v>132</v>
      </c>
      <c r="H4" s="29" t="s">
        <v>133</v>
      </c>
      <c r="I4" s="87"/>
      <c r="J4" s="93"/>
      <c r="K4" s="91"/>
    </row>
    <row r="5" spans="2:11" ht="15">
      <c r="B5" s="34">
        <v>1</v>
      </c>
      <c r="C5" s="35" t="s">
        <v>11</v>
      </c>
      <c r="D5" s="36">
        <v>1132344</v>
      </c>
      <c r="E5" s="36">
        <v>1192002</v>
      </c>
      <c r="F5" s="36">
        <v>218547598</v>
      </c>
      <c r="G5" s="36">
        <v>213362362</v>
      </c>
      <c r="H5" s="36">
        <v>5185236</v>
      </c>
      <c r="I5" s="36">
        <f t="shared" ref="I5:I11" si="0">F5/$C$14</f>
        <v>43915041.996543825</v>
      </c>
      <c r="J5" s="36">
        <v>4491820329</v>
      </c>
      <c r="K5" s="37">
        <f t="shared" ref="K5:K11" si="1">J5/$C$14</f>
        <v>902588178.47526419</v>
      </c>
    </row>
    <row r="6" spans="2:11" ht="15">
      <c r="B6" s="38">
        <v>2</v>
      </c>
      <c r="C6" s="35" t="s">
        <v>134</v>
      </c>
      <c r="D6" s="36">
        <v>1685488</v>
      </c>
      <c r="E6" s="36">
        <v>1777067</v>
      </c>
      <c r="F6" s="36">
        <v>318459566</v>
      </c>
      <c r="G6" s="36">
        <v>311192458</v>
      </c>
      <c r="H6" s="36">
        <v>7267108</v>
      </c>
      <c r="I6" s="36">
        <f t="shared" si="0"/>
        <v>63991392.918860264</v>
      </c>
      <c r="J6" s="36">
        <v>6551359364</v>
      </c>
      <c r="K6" s="37">
        <f t="shared" si="1"/>
        <v>1316432778.2019851</v>
      </c>
    </row>
    <row r="7" spans="2:11" ht="15">
      <c r="B7" s="34">
        <v>3</v>
      </c>
      <c r="C7" s="39" t="s">
        <v>18</v>
      </c>
      <c r="D7" s="36">
        <v>782780</v>
      </c>
      <c r="E7" s="36">
        <v>816681</v>
      </c>
      <c r="F7" s="36">
        <v>130047766</v>
      </c>
      <c r="G7" s="36">
        <v>126368522</v>
      </c>
      <c r="H7" s="36">
        <v>3679244</v>
      </c>
      <c r="I7" s="36">
        <f t="shared" si="0"/>
        <v>26131850.259213116</v>
      </c>
      <c r="J7" s="36">
        <v>2660386415</v>
      </c>
      <c r="K7" s="37">
        <f t="shared" si="1"/>
        <v>534579113.25001001</v>
      </c>
    </row>
    <row r="8" spans="2:11" ht="15">
      <c r="B8" s="38">
        <v>4</v>
      </c>
      <c r="C8" s="39" t="s">
        <v>19</v>
      </c>
      <c r="D8" s="36">
        <v>572599</v>
      </c>
      <c r="E8" s="36">
        <v>594881</v>
      </c>
      <c r="F8" s="36">
        <v>89433835</v>
      </c>
      <c r="G8" s="36">
        <v>86586770</v>
      </c>
      <c r="H8" s="36">
        <v>2847065</v>
      </c>
      <c r="I8" s="36">
        <f t="shared" si="0"/>
        <v>17970870.674757864</v>
      </c>
      <c r="J8" s="36">
        <v>1822884415</v>
      </c>
      <c r="K8" s="37">
        <f t="shared" si="1"/>
        <v>366291125.46718639</v>
      </c>
    </row>
    <row r="9" spans="2:11" ht="15">
      <c r="B9" s="34">
        <v>5</v>
      </c>
      <c r="C9" s="39" t="s">
        <v>135</v>
      </c>
      <c r="D9" s="36">
        <v>1042102</v>
      </c>
      <c r="E9" s="36">
        <v>1088478</v>
      </c>
      <c r="F9" s="36">
        <v>170765545</v>
      </c>
      <c r="G9" s="36">
        <v>166382062</v>
      </c>
      <c r="H9" s="36">
        <v>4383483</v>
      </c>
      <c r="I9" s="36">
        <f t="shared" si="0"/>
        <v>34313697.102439411</v>
      </c>
      <c r="J9" s="36">
        <v>3502767784</v>
      </c>
      <c r="K9" s="37">
        <f t="shared" si="1"/>
        <v>703847563.39669645</v>
      </c>
    </row>
    <row r="10" spans="2:11" ht="15">
      <c r="B10" s="38">
        <v>6</v>
      </c>
      <c r="C10" s="39" t="s">
        <v>136</v>
      </c>
      <c r="D10" s="36">
        <v>880171</v>
      </c>
      <c r="E10" s="36">
        <v>920690</v>
      </c>
      <c r="F10" s="36">
        <v>150874960</v>
      </c>
      <c r="G10" s="36">
        <v>146900537</v>
      </c>
      <c r="H10" s="36">
        <v>3974423</v>
      </c>
      <c r="I10" s="36">
        <f t="shared" si="0"/>
        <v>30316874.974882446</v>
      </c>
      <c r="J10" s="36">
        <v>3092629187</v>
      </c>
      <c r="K10" s="37">
        <f t="shared" si="1"/>
        <v>621434149.21834183</v>
      </c>
    </row>
    <row r="11" spans="2:11" ht="15">
      <c r="B11" s="34">
        <v>7</v>
      </c>
      <c r="C11" s="39" t="s">
        <v>9</v>
      </c>
      <c r="D11" s="36">
        <v>2106398</v>
      </c>
      <c r="E11" s="36">
        <v>2238711</v>
      </c>
      <c r="F11" s="36">
        <v>490621569</v>
      </c>
      <c r="G11" s="36">
        <v>480688333</v>
      </c>
      <c r="H11" s="36">
        <v>9933236</v>
      </c>
      <c r="I11" s="36">
        <f t="shared" si="0"/>
        <v>98585694.851906911</v>
      </c>
      <c r="J11" s="36">
        <v>10119677082</v>
      </c>
      <c r="K11" s="37">
        <f t="shared" si="1"/>
        <v>2033451971.6272151</v>
      </c>
    </row>
    <row r="12" spans="2:11" ht="15.75" thickBot="1">
      <c r="B12" s="30" t="s">
        <v>23</v>
      </c>
      <c r="C12" s="31"/>
      <c r="D12" s="32">
        <f t="shared" ref="D12:K12" si="2">SUM(D5:D11)</f>
        <v>8201882</v>
      </c>
      <c r="E12" s="32">
        <f t="shared" si="2"/>
        <v>8628510</v>
      </c>
      <c r="F12" s="32">
        <f t="shared" si="2"/>
        <v>1568750839</v>
      </c>
      <c r="G12" s="32">
        <f t="shared" si="2"/>
        <v>1531481044</v>
      </c>
      <c r="H12" s="32">
        <f t="shared" si="2"/>
        <v>37269795</v>
      </c>
      <c r="I12" s="32">
        <f t="shared" si="2"/>
        <v>315225422.77860385</v>
      </c>
      <c r="J12" s="32">
        <f t="shared" si="2"/>
        <v>32241524576</v>
      </c>
      <c r="K12" s="33">
        <f t="shared" si="2"/>
        <v>6478624879.6366997</v>
      </c>
    </row>
    <row r="14" spans="2:11" s="12" customFormat="1">
      <c r="B14" s="26" t="s">
        <v>172</v>
      </c>
      <c r="C14" s="27">
        <v>4.9766000000000004</v>
      </c>
      <c r="J14" s="13"/>
      <c r="K14" s="13"/>
    </row>
    <row r="15" spans="2:11">
      <c r="B15" s="28"/>
      <c r="C15" s="28" t="s">
        <v>168</v>
      </c>
    </row>
    <row r="16" spans="2:11">
      <c r="G16" s="19"/>
    </row>
    <row r="17" spans="7:7">
      <c r="G17" s="19"/>
    </row>
    <row r="18" spans="7:7">
      <c r="G18" s="19"/>
    </row>
    <row r="19" spans="7:7">
      <c r="G19" s="19"/>
    </row>
    <row r="20" spans="7:7">
      <c r="G20" s="19"/>
    </row>
    <row r="21" spans="7:7">
      <c r="G21" s="19"/>
    </row>
    <row r="22" spans="7:7">
      <c r="G22" s="19"/>
    </row>
    <row r="23" spans="7:7">
      <c r="G23" s="19"/>
    </row>
    <row r="24" spans="7:7">
      <c r="G24" s="19"/>
    </row>
    <row r="25" spans="7:7">
      <c r="G25" s="19"/>
    </row>
    <row r="26" spans="7:7">
      <c r="G26" s="19"/>
    </row>
    <row r="27" spans="7:7">
      <c r="G27" s="19"/>
    </row>
    <row r="28" spans="7:7">
      <c r="G28" s="19"/>
    </row>
    <row r="29" spans="7:7">
      <c r="G29" s="19"/>
    </row>
    <row r="30" spans="7:7">
      <c r="G30" s="19"/>
    </row>
  </sheetData>
  <mergeCells count="9">
    <mergeCell ref="F3:H3"/>
    <mergeCell ref="B2:K2"/>
    <mergeCell ref="K3:K4"/>
    <mergeCell ref="I3:I4"/>
    <mergeCell ref="B3:B4"/>
    <mergeCell ref="C3:C4"/>
    <mergeCell ref="D3:D4"/>
    <mergeCell ref="E3:E4"/>
    <mergeCell ref="J3:J4"/>
  </mergeCells>
  <phoneticPr fontId="17"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K19" sqref="K19"/>
    </sheetView>
  </sheetViews>
  <sheetFormatPr defaultRowHeight="15"/>
  <cols>
    <col min="1" max="1" width="9.140625" style="8"/>
    <col min="2" max="2" width="6.42578125" style="8" customWidth="1"/>
    <col min="3" max="3" width="18.5703125" style="8" customWidth="1"/>
    <col min="4" max="4" width="13.7109375" style="8" customWidth="1"/>
    <col min="5" max="5" width="15.85546875" style="9" customWidth="1"/>
    <col min="6" max="16384" width="9.140625" style="8"/>
  </cols>
  <sheetData>
    <row r="1" spans="2:5" ht="15.75" thickBot="1"/>
    <row r="2" spans="2:5" ht="54.75" customHeight="1">
      <c r="B2" s="109" t="s">
        <v>189</v>
      </c>
      <c r="C2" s="110"/>
      <c r="D2" s="110"/>
      <c r="E2" s="111"/>
    </row>
    <row r="3" spans="2:5">
      <c r="B3" s="106" t="s">
        <v>24</v>
      </c>
      <c r="C3" s="107"/>
      <c r="D3" s="107" t="s">
        <v>25</v>
      </c>
      <c r="E3" s="108"/>
    </row>
    <row r="4" spans="2:5">
      <c r="B4" s="70" t="s">
        <v>26</v>
      </c>
      <c r="C4" s="71" t="s">
        <v>27</v>
      </c>
      <c r="D4" s="71" t="s">
        <v>28</v>
      </c>
      <c r="E4" s="72" t="s">
        <v>29</v>
      </c>
    </row>
    <row r="5" spans="2:5" ht="15.75">
      <c r="B5" s="76"/>
      <c r="C5" s="77" t="s">
        <v>30</v>
      </c>
      <c r="D5" s="36">
        <v>77594</v>
      </c>
      <c r="E5" s="78">
        <f t="shared" ref="E5:E48" si="0">D5/$D$48</f>
        <v>9.4605116240394586E-3</v>
      </c>
    </row>
    <row r="6" spans="2:5" ht="15.75">
      <c r="B6" s="76" t="s">
        <v>31</v>
      </c>
      <c r="C6" s="77" t="s">
        <v>32</v>
      </c>
      <c r="D6" s="36">
        <v>68415</v>
      </c>
      <c r="E6" s="78">
        <f t="shared" si="0"/>
        <v>8.3413782348977956E-3</v>
      </c>
    </row>
    <row r="7" spans="2:5" ht="15.75">
      <c r="B7" s="76" t="s">
        <v>33</v>
      </c>
      <c r="C7" s="77" t="s">
        <v>34</v>
      </c>
      <c r="D7" s="36">
        <v>97865</v>
      </c>
      <c r="E7" s="78">
        <f t="shared" si="0"/>
        <v>1.1932017554019918E-2</v>
      </c>
    </row>
    <row r="8" spans="2:5" ht="15.75">
      <c r="B8" s="76" t="s">
        <v>35</v>
      </c>
      <c r="C8" s="77" t="s">
        <v>36</v>
      </c>
      <c r="D8" s="36">
        <v>121646</v>
      </c>
      <c r="E8" s="78">
        <f t="shared" si="0"/>
        <v>1.4831474044615614E-2</v>
      </c>
    </row>
    <row r="9" spans="2:5" ht="15.75">
      <c r="B9" s="76" t="s">
        <v>37</v>
      </c>
      <c r="C9" s="77" t="s">
        <v>38</v>
      </c>
      <c r="D9" s="36">
        <v>105191</v>
      </c>
      <c r="E9" s="78">
        <f t="shared" si="0"/>
        <v>1.2825227185662999E-2</v>
      </c>
    </row>
    <row r="10" spans="2:5" ht="15.75">
      <c r="B10" s="76" t="s">
        <v>39</v>
      </c>
      <c r="C10" s="77" t="s">
        <v>40</v>
      </c>
      <c r="D10" s="36">
        <v>159805</v>
      </c>
      <c r="E10" s="78">
        <f t="shared" si="0"/>
        <v>1.9483942831657417E-2</v>
      </c>
    </row>
    <row r="11" spans="2:5" ht="15.75">
      <c r="B11" s="76" t="s">
        <v>41</v>
      </c>
      <c r="C11" s="77" t="s">
        <v>42</v>
      </c>
      <c r="D11" s="36">
        <v>70800</v>
      </c>
      <c r="E11" s="78">
        <f t="shared" si="0"/>
        <v>8.6321651542901976E-3</v>
      </c>
    </row>
    <row r="12" spans="2:5" ht="15.75">
      <c r="B12" s="76" t="s">
        <v>43</v>
      </c>
      <c r="C12" s="77" t="s">
        <v>44</v>
      </c>
      <c r="D12" s="36">
        <v>59015</v>
      </c>
      <c r="E12" s="78">
        <f t="shared" si="0"/>
        <v>7.195299810458136E-3</v>
      </c>
    </row>
    <row r="13" spans="2:5" ht="15.75">
      <c r="B13" s="76" t="s">
        <v>45</v>
      </c>
      <c r="C13" s="77" t="s">
        <v>46</v>
      </c>
      <c r="D13" s="36">
        <v>137189</v>
      </c>
      <c r="E13" s="78">
        <f t="shared" si="0"/>
        <v>1.6726526911750254E-2</v>
      </c>
    </row>
    <row r="14" spans="2:5" ht="15.75">
      <c r="B14" s="76" t="s">
        <v>48</v>
      </c>
      <c r="C14" s="77" t="s">
        <v>49</v>
      </c>
      <c r="D14" s="36">
        <v>46053</v>
      </c>
      <c r="E14" s="78">
        <f t="shared" si="0"/>
        <v>5.6149308170978319E-3</v>
      </c>
    </row>
    <row r="15" spans="2:5" ht="15.75">
      <c r="B15" s="76" t="s">
        <v>50</v>
      </c>
      <c r="C15" s="77" t="s">
        <v>51</v>
      </c>
      <c r="D15" s="36">
        <v>70105</v>
      </c>
      <c r="E15" s="78">
        <f t="shared" si="0"/>
        <v>8.5474285048236492E-3</v>
      </c>
    </row>
    <row r="16" spans="2:5" ht="15.75">
      <c r="B16" s="76" t="s">
        <v>52</v>
      </c>
      <c r="C16" s="77" t="s">
        <v>53</v>
      </c>
      <c r="D16" s="36">
        <v>46963</v>
      </c>
      <c r="E16" s="78">
        <f t="shared" si="0"/>
        <v>5.7258809624425224E-3</v>
      </c>
    </row>
    <row r="17" spans="2:5" ht="15.75">
      <c r="B17" s="76" t="s">
        <v>54</v>
      </c>
      <c r="C17" s="77" t="s">
        <v>55</v>
      </c>
      <c r="D17" s="36">
        <v>224164</v>
      </c>
      <c r="E17" s="78">
        <f t="shared" si="0"/>
        <v>2.7330800418733165E-2</v>
      </c>
    </row>
    <row r="18" spans="2:5" ht="15.75">
      <c r="B18" s="76" t="s">
        <v>56</v>
      </c>
      <c r="C18" s="77" t="s">
        <v>57</v>
      </c>
      <c r="D18" s="36">
        <v>180318</v>
      </c>
      <c r="E18" s="78">
        <f t="shared" si="0"/>
        <v>2.1984954184905366E-2</v>
      </c>
    </row>
    <row r="19" spans="2:5" ht="15.75">
      <c r="B19" s="76" t="s">
        <v>58</v>
      </c>
      <c r="C19" s="77" t="s">
        <v>59</v>
      </c>
      <c r="D19" s="36">
        <v>55352</v>
      </c>
      <c r="E19" s="78">
        <f t="shared" si="0"/>
        <v>6.7486949946365966E-3</v>
      </c>
    </row>
    <row r="20" spans="2:5" ht="15.75">
      <c r="B20" s="76" t="s">
        <v>60</v>
      </c>
      <c r="C20" s="77" t="s">
        <v>61</v>
      </c>
      <c r="D20" s="36">
        <v>67018</v>
      </c>
      <c r="E20" s="78">
        <f t="shared" si="0"/>
        <v>8.1710514733081985E-3</v>
      </c>
    </row>
    <row r="21" spans="2:5" ht="15.75">
      <c r="B21" s="76" t="s">
        <v>62</v>
      </c>
      <c r="C21" s="77" t="s">
        <v>63</v>
      </c>
      <c r="D21" s="36">
        <v>131291</v>
      </c>
      <c r="E21" s="78">
        <f t="shared" si="0"/>
        <v>1.6007423662032689E-2</v>
      </c>
    </row>
    <row r="22" spans="2:5" ht="15.75">
      <c r="B22" s="76" t="s">
        <v>64</v>
      </c>
      <c r="C22" s="77" t="s">
        <v>65</v>
      </c>
      <c r="D22" s="36">
        <v>122786</v>
      </c>
      <c r="E22" s="78">
        <f t="shared" si="0"/>
        <v>1.4970466534388082E-2</v>
      </c>
    </row>
    <row r="23" spans="2:5" ht="15.75">
      <c r="B23" s="76" t="s">
        <v>66</v>
      </c>
      <c r="C23" s="77" t="s">
        <v>67</v>
      </c>
      <c r="D23" s="36">
        <v>70381</v>
      </c>
      <c r="E23" s="78">
        <f t="shared" si="0"/>
        <v>8.5810793181369839E-3</v>
      </c>
    </row>
    <row r="24" spans="2:5" ht="15.75">
      <c r="B24" s="76" t="s">
        <v>68</v>
      </c>
      <c r="C24" s="77" t="s">
        <v>69</v>
      </c>
      <c r="D24" s="36">
        <v>102111</v>
      </c>
      <c r="E24" s="78">
        <f t="shared" si="0"/>
        <v>1.2449703616804047E-2</v>
      </c>
    </row>
    <row r="25" spans="2:5" ht="15.75">
      <c r="B25" s="76" t="s">
        <v>70</v>
      </c>
      <c r="C25" s="77" t="s">
        <v>71</v>
      </c>
      <c r="D25" s="36">
        <v>104162</v>
      </c>
      <c r="E25" s="78">
        <f t="shared" si="0"/>
        <v>1.2699768175157848E-2</v>
      </c>
    </row>
    <row r="26" spans="2:5" ht="15.75">
      <c r="B26" s="76" t="s">
        <v>72</v>
      </c>
      <c r="C26" s="77" t="s">
        <v>73</v>
      </c>
      <c r="D26" s="36">
        <v>32848</v>
      </c>
      <c r="E26" s="78">
        <f t="shared" si="0"/>
        <v>4.004934477233396E-3</v>
      </c>
    </row>
    <row r="27" spans="2:5" ht="15.75">
      <c r="B27" s="76" t="s">
        <v>74</v>
      </c>
      <c r="C27" s="77" t="s">
        <v>75</v>
      </c>
      <c r="D27" s="36">
        <v>209016</v>
      </c>
      <c r="E27" s="78">
        <f t="shared" si="0"/>
        <v>2.5483907230072319E-2</v>
      </c>
    </row>
    <row r="28" spans="2:5" ht="15.75">
      <c r="B28" s="76" t="s">
        <v>76</v>
      </c>
      <c r="C28" s="77" t="s">
        <v>77</v>
      </c>
      <c r="D28" s="36">
        <v>23361</v>
      </c>
      <c r="E28" s="78">
        <f t="shared" si="0"/>
        <v>2.8482487312058379E-3</v>
      </c>
    </row>
    <row r="29" spans="2:5" ht="15.75">
      <c r="B29" s="76" t="s">
        <v>78</v>
      </c>
      <c r="C29" s="77" t="s">
        <v>79</v>
      </c>
      <c r="D29" s="36">
        <v>139873</v>
      </c>
      <c r="E29" s="78">
        <f t="shared" si="0"/>
        <v>1.705376887889877E-2</v>
      </c>
    </row>
    <row r="30" spans="2:5" ht="15.75">
      <c r="B30" s="76" t="s">
        <v>80</v>
      </c>
      <c r="C30" s="77" t="s">
        <v>81</v>
      </c>
      <c r="D30" s="36">
        <v>41883</v>
      </c>
      <c r="E30" s="78">
        <f t="shared" si="0"/>
        <v>5.106510920298536E-3</v>
      </c>
    </row>
    <row r="31" spans="2:5" ht="15.75">
      <c r="B31" s="76" t="s">
        <v>82</v>
      </c>
      <c r="C31" s="77" t="s">
        <v>83</v>
      </c>
      <c r="D31" s="36">
        <v>166300</v>
      </c>
      <c r="E31" s="78">
        <f t="shared" si="0"/>
        <v>2.0275834253650565E-2</v>
      </c>
    </row>
    <row r="32" spans="2:5" ht="15.75">
      <c r="B32" s="76" t="s">
        <v>84</v>
      </c>
      <c r="C32" s="77" t="s">
        <v>85</v>
      </c>
      <c r="D32" s="36">
        <v>108277</v>
      </c>
      <c r="E32" s="78">
        <f t="shared" si="0"/>
        <v>1.3201482293941805E-2</v>
      </c>
    </row>
    <row r="33" spans="2:13" ht="15.75">
      <c r="B33" s="76" t="s">
        <v>86</v>
      </c>
      <c r="C33" s="77" t="s">
        <v>87</v>
      </c>
      <c r="D33" s="36">
        <v>78991</v>
      </c>
      <c r="E33" s="78">
        <f t="shared" si="0"/>
        <v>9.6308383856290539E-3</v>
      </c>
    </row>
    <row r="34" spans="2:13" ht="15.75">
      <c r="B34" s="76" t="s">
        <v>88</v>
      </c>
      <c r="C34" s="77" t="s">
        <v>89</v>
      </c>
      <c r="D34" s="36">
        <v>172828</v>
      </c>
      <c r="E34" s="78">
        <f t="shared" si="0"/>
        <v>2.1071749142452915E-2</v>
      </c>
    </row>
    <row r="35" spans="2:13" ht="15.75">
      <c r="B35" s="76" t="s">
        <v>90</v>
      </c>
      <c r="C35" s="77" t="s">
        <v>91</v>
      </c>
      <c r="D35" s="36">
        <v>126037</v>
      </c>
      <c r="E35" s="78">
        <f t="shared" si="0"/>
        <v>1.5366838976712906E-2</v>
      </c>
    </row>
    <row r="36" spans="2:13" ht="15.75">
      <c r="B36" s="76" t="s">
        <v>92</v>
      </c>
      <c r="C36" s="77" t="s">
        <v>93</v>
      </c>
      <c r="D36" s="36">
        <v>71352</v>
      </c>
      <c r="E36" s="78">
        <f t="shared" si="0"/>
        <v>8.6994667809168671E-3</v>
      </c>
    </row>
    <row r="37" spans="2:13" ht="15.75">
      <c r="B37" s="76" t="s">
        <v>94</v>
      </c>
      <c r="C37" s="77" t="s">
        <v>95</v>
      </c>
      <c r="D37" s="36">
        <v>187487</v>
      </c>
      <c r="E37" s="78">
        <f t="shared" si="0"/>
        <v>2.2859021868395571E-2</v>
      </c>
    </row>
    <row r="38" spans="2:13" ht="15.75">
      <c r="B38" s="76" t="s">
        <v>96</v>
      </c>
      <c r="C38" s="77" t="s">
        <v>97</v>
      </c>
      <c r="D38" s="36">
        <v>183727</v>
      </c>
      <c r="E38" s="78">
        <f t="shared" si="0"/>
        <v>2.2400590498619706E-2</v>
      </c>
    </row>
    <row r="39" spans="2:13" ht="15.75">
      <c r="B39" s="76" t="s">
        <v>98</v>
      </c>
      <c r="C39" s="77" t="s">
        <v>99</v>
      </c>
      <c r="D39" s="36">
        <v>40382</v>
      </c>
      <c r="E39" s="78">
        <f t="shared" si="0"/>
        <v>4.9235041420981184E-3</v>
      </c>
    </row>
    <row r="40" spans="2:13" ht="15.75">
      <c r="B40" s="76" t="s">
        <v>100</v>
      </c>
      <c r="C40" s="77" t="s">
        <v>101</v>
      </c>
      <c r="D40" s="36">
        <v>393861</v>
      </c>
      <c r="E40" s="78">
        <f t="shared" si="0"/>
        <v>4.8020807907258357E-2</v>
      </c>
      <c r="M40" s="20"/>
    </row>
    <row r="41" spans="2:13" ht="15.75">
      <c r="B41" s="76" t="s">
        <v>102</v>
      </c>
      <c r="C41" s="77" t="s">
        <v>103</v>
      </c>
      <c r="D41" s="36">
        <v>60871</v>
      </c>
      <c r="E41" s="78">
        <f t="shared" si="0"/>
        <v>7.4215893376666474E-3</v>
      </c>
    </row>
    <row r="42" spans="2:13" ht="15.75">
      <c r="B42" s="76" t="s">
        <v>104</v>
      </c>
      <c r="C42" s="77" t="s">
        <v>105</v>
      </c>
      <c r="D42" s="36">
        <v>90412</v>
      </c>
      <c r="E42" s="78">
        <f t="shared" si="0"/>
        <v>1.102332367132324E-2</v>
      </c>
    </row>
    <row r="43" spans="2:13" ht="15.75">
      <c r="B43" s="76" t="s">
        <v>106</v>
      </c>
      <c r="C43" s="77" t="s">
        <v>107</v>
      </c>
      <c r="D43" s="36">
        <v>109454</v>
      </c>
      <c r="E43" s="78">
        <f t="shared" si="0"/>
        <v>1.3344985943470047E-2</v>
      </c>
    </row>
    <row r="44" spans="2:13" ht="15.75">
      <c r="B44" s="76" t="s">
        <v>108</v>
      </c>
      <c r="C44" s="77" t="s">
        <v>109</v>
      </c>
      <c r="D44" s="36">
        <v>89978</v>
      </c>
      <c r="E44" s="78">
        <f t="shared" si="0"/>
        <v>1.0970408986620387E-2</v>
      </c>
    </row>
    <row r="45" spans="2:13" ht="15.75">
      <c r="B45" s="76" t="s">
        <v>110</v>
      </c>
      <c r="C45" s="77" t="s">
        <v>111</v>
      </c>
      <c r="D45" s="36">
        <v>41809</v>
      </c>
      <c r="E45" s="78">
        <f t="shared" si="0"/>
        <v>5.0974886007869903E-3</v>
      </c>
    </row>
    <row r="46" spans="2:13" ht="15.75">
      <c r="B46" s="76" t="s">
        <v>112</v>
      </c>
      <c r="C46" s="77" t="s">
        <v>113</v>
      </c>
      <c r="D46" s="36">
        <v>2772190</v>
      </c>
      <c r="E46" s="78">
        <f t="shared" si="0"/>
        <v>0.33799437738801902</v>
      </c>
    </row>
    <row r="47" spans="2:13" ht="15.75">
      <c r="B47" s="76" t="s">
        <v>114</v>
      </c>
      <c r="C47" s="77" t="s">
        <v>115</v>
      </c>
      <c r="D47" s="36">
        <v>942721</v>
      </c>
      <c r="E47" s="78">
        <f t="shared" si="0"/>
        <v>0.1149395955708702</v>
      </c>
    </row>
    <row r="48" spans="2:13" ht="16.5" thickBot="1">
      <c r="B48" s="73" t="s">
        <v>116</v>
      </c>
      <c r="C48" s="74" t="s">
        <v>23</v>
      </c>
      <c r="D48" s="32">
        <f>SUM(D5:D47)</f>
        <v>8201882</v>
      </c>
      <c r="E48" s="75">
        <f t="shared" si="0"/>
        <v>1</v>
      </c>
    </row>
    <row r="49" spans="4:4">
      <c r="D49" s="23"/>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L24" sqref="L24"/>
    </sheetView>
  </sheetViews>
  <sheetFormatPr defaultRowHeight="15"/>
  <cols>
    <col min="2" max="2" width="9" customWidth="1"/>
    <col min="3" max="3" width="16.5703125" customWidth="1"/>
    <col min="4" max="4" width="28.28515625" customWidth="1"/>
    <col min="5" max="16384" width="9.140625" style="8"/>
  </cols>
  <sheetData>
    <row r="1" spans="2:4" ht="15.75" thickBot="1"/>
    <row r="2" spans="2:4" ht="55.5" customHeight="1">
      <c r="B2" s="114" t="s">
        <v>190</v>
      </c>
      <c r="C2" s="115"/>
      <c r="D2" s="116"/>
    </row>
    <row r="3" spans="2:4" ht="65.25" customHeight="1">
      <c r="B3" s="112" t="s">
        <v>24</v>
      </c>
      <c r="C3" s="113"/>
      <c r="D3" s="80" t="s">
        <v>166</v>
      </c>
    </row>
    <row r="4" spans="2:4">
      <c r="B4" s="70" t="s">
        <v>26</v>
      </c>
      <c r="C4" s="71" t="s">
        <v>3</v>
      </c>
      <c r="D4" s="81"/>
    </row>
    <row r="5" spans="2:4" ht="15.75">
      <c r="B5" s="79"/>
      <c r="C5" s="77" t="s">
        <v>4</v>
      </c>
      <c r="D5" s="83">
        <v>38555</v>
      </c>
    </row>
    <row r="6" spans="2:4" ht="15.75">
      <c r="B6" s="84" t="s">
        <v>31</v>
      </c>
      <c r="C6" s="77" t="s">
        <v>32</v>
      </c>
      <c r="D6" s="83">
        <v>73680</v>
      </c>
    </row>
    <row r="7" spans="2:4" ht="15.75">
      <c r="B7" s="84" t="s">
        <v>33</v>
      </c>
      <c r="C7" s="77" t="s">
        <v>34</v>
      </c>
      <c r="D7" s="83">
        <v>96148</v>
      </c>
    </row>
    <row r="8" spans="2:4" ht="15.75">
      <c r="B8" s="84" t="s">
        <v>35</v>
      </c>
      <c r="C8" s="77" t="s">
        <v>36</v>
      </c>
      <c r="D8" s="83">
        <v>142015</v>
      </c>
    </row>
    <row r="9" spans="2:4" ht="15.75">
      <c r="B9" s="84" t="s">
        <v>37</v>
      </c>
      <c r="C9" s="77" t="s">
        <v>38</v>
      </c>
      <c r="D9" s="83">
        <v>93755</v>
      </c>
    </row>
    <row r="10" spans="2:4" ht="15.75">
      <c r="B10" s="84" t="s">
        <v>39</v>
      </c>
      <c r="C10" s="77" t="s">
        <v>40</v>
      </c>
      <c r="D10" s="83">
        <v>127165</v>
      </c>
    </row>
    <row r="11" spans="2:4" ht="15.75">
      <c r="B11" s="84" t="s">
        <v>41</v>
      </c>
      <c r="C11" s="77" t="s">
        <v>42</v>
      </c>
      <c r="D11" s="83">
        <v>50450</v>
      </c>
    </row>
    <row r="12" spans="2:4" ht="15.75">
      <c r="B12" s="84" t="s">
        <v>43</v>
      </c>
      <c r="C12" s="77" t="s">
        <v>44</v>
      </c>
      <c r="D12" s="83">
        <v>48186</v>
      </c>
    </row>
    <row r="13" spans="2:4" ht="15.75">
      <c r="B13" s="84" t="s">
        <v>45</v>
      </c>
      <c r="C13" s="77" t="s">
        <v>46</v>
      </c>
      <c r="D13" s="83">
        <v>138604</v>
      </c>
    </row>
    <row r="14" spans="2:4" ht="15.75">
      <c r="B14" s="84" t="s">
        <v>48</v>
      </c>
      <c r="C14" s="77" t="s">
        <v>49</v>
      </c>
      <c r="D14" s="83">
        <v>50486</v>
      </c>
    </row>
    <row r="15" spans="2:4" ht="15.75">
      <c r="B15" s="84" t="s">
        <v>50</v>
      </c>
      <c r="C15" s="77" t="s">
        <v>51</v>
      </c>
      <c r="D15" s="83">
        <v>68634</v>
      </c>
    </row>
    <row r="16" spans="2:4" ht="15.75">
      <c r="B16" s="84" t="s">
        <v>52</v>
      </c>
      <c r="C16" s="77" t="s">
        <v>53</v>
      </c>
      <c r="D16" s="83">
        <v>43587</v>
      </c>
    </row>
    <row r="17" spans="2:4" ht="15.75">
      <c r="B17" s="84" t="s">
        <v>54</v>
      </c>
      <c r="C17" s="77" t="s">
        <v>55</v>
      </c>
      <c r="D17" s="83">
        <v>186948</v>
      </c>
    </row>
    <row r="18" spans="2:4" ht="15.75">
      <c r="B18" s="84" t="s">
        <v>56</v>
      </c>
      <c r="C18" s="77" t="s">
        <v>57</v>
      </c>
      <c r="D18" s="83">
        <v>140776</v>
      </c>
    </row>
    <row r="19" spans="2:4" ht="15.75">
      <c r="B19" s="84" t="s">
        <v>58</v>
      </c>
      <c r="C19" s="77" t="s">
        <v>59</v>
      </c>
      <c r="D19" s="83">
        <v>39610</v>
      </c>
    </row>
    <row r="20" spans="2:4" ht="15.75">
      <c r="B20" s="84" t="s">
        <v>60</v>
      </c>
      <c r="C20" s="77" t="s">
        <v>61</v>
      </c>
      <c r="D20" s="83">
        <v>88735</v>
      </c>
    </row>
    <row r="21" spans="2:4" ht="15.75">
      <c r="B21" s="84" t="s">
        <v>62</v>
      </c>
      <c r="C21" s="77" t="s">
        <v>63</v>
      </c>
      <c r="D21" s="83">
        <v>111055</v>
      </c>
    </row>
    <row r="22" spans="2:4" ht="15.75">
      <c r="B22" s="84" t="s">
        <v>64</v>
      </c>
      <c r="C22" s="77" t="s">
        <v>65</v>
      </c>
      <c r="D22" s="83">
        <v>85247</v>
      </c>
    </row>
    <row r="23" spans="2:4" ht="15.75">
      <c r="B23" s="84" t="s">
        <v>66</v>
      </c>
      <c r="C23" s="77" t="s">
        <v>67</v>
      </c>
      <c r="D23" s="83">
        <v>65550</v>
      </c>
    </row>
    <row r="24" spans="2:4" ht="15.75">
      <c r="B24" s="84" t="s">
        <v>68</v>
      </c>
      <c r="C24" s="77" t="s">
        <v>69</v>
      </c>
      <c r="D24" s="83">
        <v>56898</v>
      </c>
    </row>
    <row r="25" spans="2:4" ht="15.75">
      <c r="B25" s="84" t="s">
        <v>70</v>
      </c>
      <c r="C25" s="77" t="s">
        <v>71</v>
      </c>
      <c r="D25" s="83">
        <v>77663</v>
      </c>
    </row>
    <row r="26" spans="2:4" ht="15.75">
      <c r="B26" s="84" t="s">
        <v>72</v>
      </c>
      <c r="C26" s="77" t="s">
        <v>73</v>
      </c>
      <c r="D26" s="83">
        <v>43984</v>
      </c>
    </row>
    <row r="27" spans="2:4" ht="15.75">
      <c r="B27" s="84" t="s">
        <v>74</v>
      </c>
      <c r="C27" s="77" t="s">
        <v>75</v>
      </c>
      <c r="D27" s="83">
        <v>146433</v>
      </c>
    </row>
    <row r="28" spans="2:4" ht="15.75">
      <c r="B28" s="84" t="s">
        <v>76</v>
      </c>
      <c r="C28" s="77" t="s">
        <v>77</v>
      </c>
      <c r="D28" s="83">
        <v>43862</v>
      </c>
    </row>
    <row r="29" spans="2:4" ht="15.75">
      <c r="B29" s="84" t="s">
        <v>78</v>
      </c>
      <c r="C29" s="77" t="s">
        <v>79</v>
      </c>
      <c r="D29" s="83">
        <v>86338</v>
      </c>
    </row>
    <row r="30" spans="2:4" ht="15.75">
      <c r="B30" s="84" t="s">
        <v>80</v>
      </c>
      <c r="C30" s="77" t="s">
        <v>81</v>
      </c>
      <c r="D30" s="83">
        <v>36908</v>
      </c>
    </row>
    <row r="31" spans="2:4" ht="15.75">
      <c r="B31" s="84" t="s">
        <v>82</v>
      </c>
      <c r="C31" s="77" t="s">
        <v>83</v>
      </c>
      <c r="D31" s="83">
        <v>107784</v>
      </c>
    </row>
    <row r="32" spans="2:4" ht="15.75">
      <c r="B32" s="84" t="s">
        <v>84</v>
      </c>
      <c r="C32" s="77" t="s">
        <v>85</v>
      </c>
      <c r="D32" s="83">
        <v>68895</v>
      </c>
    </row>
    <row r="33" spans="2:12" ht="15.75">
      <c r="B33" s="84" t="s">
        <v>86</v>
      </c>
      <c r="C33" s="77" t="s">
        <v>87</v>
      </c>
      <c r="D33" s="83">
        <v>63999</v>
      </c>
    </row>
    <row r="34" spans="2:12" ht="15.75">
      <c r="B34" s="84" t="s">
        <v>88</v>
      </c>
      <c r="C34" s="77" t="s">
        <v>89</v>
      </c>
      <c r="D34" s="83">
        <v>164564</v>
      </c>
    </row>
    <row r="35" spans="2:12" ht="15.75">
      <c r="B35" s="84" t="s">
        <v>90</v>
      </c>
      <c r="C35" s="77" t="s">
        <v>91</v>
      </c>
      <c r="D35" s="83">
        <v>61477</v>
      </c>
    </row>
    <row r="36" spans="2:12" ht="15.75">
      <c r="B36" s="84" t="s">
        <v>92</v>
      </c>
      <c r="C36" s="77" t="s">
        <v>93</v>
      </c>
      <c r="D36" s="83">
        <v>45165</v>
      </c>
    </row>
    <row r="37" spans="2:12" ht="15.75">
      <c r="B37" s="84" t="s">
        <v>94</v>
      </c>
      <c r="C37" s="77" t="s">
        <v>95</v>
      </c>
      <c r="D37" s="83">
        <v>102443</v>
      </c>
    </row>
    <row r="38" spans="2:12" ht="15.75">
      <c r="B38" s="84" t="s">
        <v>96</v>
      </c>
      <c r="C38" s="77" t="s">
        <v>97</v>
      </c>
      <c r="D38" s="83">
        <v>93357</v>
      </c>
    </row>
    <row r="39" spans="2:12" ht="15.75">
      <c r="B39" s="84" t="s">
        <v>98</v>
      </c>
      <c r="C39" s="77" t="s">
        <v>99</v>
      </c>
      <c r="D39" s="83">
        <v>50942</v>
      </c>
    </row>
    <row r="40" spans="2:12" ht="15.75">
      <c r="B40" s="84" t="s">
        <v>100</v>
      </c>
      <c r="C40" s="77" t="s">
        <v>101</v>
      </c>
      <c r="D40" s="83">
        <v>176396</v>
      </c>
    </row>
    <row r="41" spans="2:12" ht="15.75">
      <c r="B41" s="84" t="s">
        <v>102</v>
      </c>
      <c r="C41" s="77" t="s">
        <v>103</v>
      </c>
      <c r="D41" s="83">
        <v>34368</v>
      </c>
    </row>
    <row r="42" spans="2:12" ht="15.75">
      <c r="B42" s="84" t="s">
        <v>104</v>
      </c>
      <c r="C42" s="77" t="s">
        <v>105</v>
      </c>
      <c r="D42" s="83">
        <v>48534</v>
      </c>
    </row>
    <row r="43" spans="2:12" ht="15.75">
      <c r="B43" s="84" t="s">
        <v>106</v>
      </c>
      <c r="C43" s="77" t="s">
        <v>107</v>
      </c>
      <c r="D43" s="83">
        <v>66547</v>
      </c>
    </row>
    <row r="44" spans="2:12" ht="15.75">
      <c r="B44" s="84" t="s">
        <v>108</v>
      </c>
      <c r="C44" s="77" t="s">
        <v>109</v>
      </c>
      <c r="D44" s="83">
        <v>46671</v>
      </c>
      <c r="L44" s="20"/>
    </row>
    <row r="45" spans="2:12" ht="15.75">
      <c r="B45" s="84" t="s">
        <v>110</v>
      </c>
      <c r="C45" s="77" t="s">
        <v>111</v>
      </c>
      <c r="D45" s="83">
        <v>46973</v>
      </c>
    </row>
    <row r="46" spans="2:12" ht="15.75">
      <c r="B46" s="84" t="s">
        <v>112</v>
      </c>
      <c r="C46" s="77" t="s">
        <v>113</v>
      </c>
      <c r="D46" s="83">
        <v>69224</v>
      </c>
    </row>
    <row r="47" spans="2:12" ht="15.75">
      <c r="B47" s="84">
        <v>421</v>
      </c>
      <c r="C47" s="77" t="s">
        <v>113</v>
      </c>
      <c r="D47" s="83">
        <v>95005</v>
      </c>
    </row>
    <row r="48" spans="2:12" ht="15.75">
      <c r="B48" s="84">
        <v>431</v>
      </c>
      <c r="C48" s="77" t="s">
        <v>113</v>
      </c>
      <c r="D48" s="83">
        <v>127469</v>
      </c>
    </row>
    <row r="49" spans="2:4" ht="15.75">
      <c r="B49" s="84">
        <v>441</v>
      </c>
      <c r="C49" s="77" t="s">
        <v>113</v>
      </c>
      <c r="D49" s="83">
        <v>96914</v>
      </c>
    </row>
    <row r="50" spans="2:4" ht="15.75">
      <c r="B50" s="84">
        <v>451</v>
      </c>
      <c r="C50" s="77" t="s">
        <v>113</v>
      </c>
      <c r="D50" s="83">
        <v>76522</v>
      </c>
    </row>
    <row r="51" spans="2:4" ht="15.75">
      <c r="B51" s="84">
        <v>461</v>
      </c>
      <c r="C51" s="77" t="s">
        <v>113</v>
      </c>
      <c r="D51" s="83">
        <v>117815</v>
      </c>
    </row>
    <row r="52" spans="2:4" ht="15.75">
      <c r="B52" s="84" t="s">
        <v>114</v>
      </c>
      <c r="C52" s="77" t="s">
        <v>115</v>
      </c>
      <c r="D52" s="83">
        <v>154623</v>
      </c>
    </row>
    <row r="53" spans="2:4" ht="16.5" thickBot="1">
      <c r="B53" s="73" t="s">
        <v>116</v>
      </c>
      <c r="C53" s="74" t="s">
        <v>23</v>
      </c>
      <c r="D53" s="82">
        <f>SUM(D5:D52)</f>
        <v>4096959</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7"/>
  <sheetViews>
    <sheetView workbookViewId="0">
      <selection activeCell="C19" sqref="C19"/>
    </sheetView>
  </sheetViews>
  <sheetFormatPr defaultRowHeight="12.75"/>
  <cols>
    <col min="1" max="1" width="12.140625" customWidth="1"/>
    <col min="2" max="2" width="29.5703125" customWidth="1"/>
    <col min="3" max="3" width="33.28515625" customWidth="1"/>
  </cols>
  <sheetData>
    <row r="1" spans="2:3" ht="16.5" thickBot="1">
      <c r="B1" s="117"/>
      <c r="C1" s="117"/>
    </row>
    <row r="2" spans="2:3" ht="40.5" customHeight="1">
      <c r="B2" s="109" t="s">
        <v>191</v>
      </c>
      <c r="C2" s="111"/>
    </row>
    <row r="3" spans="2:3">
      <c r="B3" s="70" t="s">
        <v>156</v>
      </c>
      <c r="C3" s="81" t="s">
        <v>25</v>
      </c>
    </row>
    <row r="4" spans="2:3" ht="15">
      <c r="B4" s="85" t="s">
        <v>155</v>
      </c>
      <c r="C4" s="37">
        <v>75607</v>
      </c>
    </row>
    <row r="5" spans="2:3" ht="15">
      <c r="B5" s="85" t="s">
        <v>0</v>
      </c>
      <c r="C5" s="37">
        <v>75455</v>
      </c>
    </row>
    <row r="6" spans="2:3" ht="15">
      <c r="B6" s="85" t="s">
        <v>10</v>
      </c>
      <c r="C6" s="37">
        <v>75359</v>
      </c>
    </row>
    <row r="7" spans="2:3" ht="15.75" thickBot="1">
      <c r="B7" s="86" t="s">
        <v>167</v>
      </c>
      <c r="C7" s="69">
        <v>75221</v>
      </c>
    </row>
  </sheetData>
  <mergeCells count="2">
    <mergeCell ref="B1:C1"/>
    <mergeCell ref="B2:C2"/>
  </mergeCells>
  <phoneticPr fontId="15"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G24" sqref="G24"/>
    </sheetView>
  </sheetViews>
  <sheetFormatPr defaultColWidth="11.42578125" defaultRowHeight="12.75"/>
  <cols>
    <col min="2" max="2" width="6.28515625" customWidth="1"/>
    <col min="3" max="3" width="19.28515625" style="6" customWidth="1"/>
    <col min="4" max="4" width="25.140625" customWidth="1"/>
    <col min="5" max="6" width="10.140625" bestFit="1" customWidth="1"/>
  </cols>
  <sheetData>
    <row r="1" spans="2:8" ht="13.5" thickBot="1"/>
    <row r="2" spans="2:8" ht="42" customHeight="1">
      <c r="B2" s="88" t="s">
        <v>192</v>
      </c>
      <c r="C2" s="89"/>
      <c r="D2" s="89"/>
      <c r="E2" s="89"/>
      <c r="F2" s="90"/>
    </row>
    <row r="3" spans="2:8" ht="23.25" customHeight="1">
      <c r="B3" s="92" t="s">
        <v>22</v>
      </c>
      <c r="C3" s="87" t="s">
        <v>139</v>
      </c>
      <c r="D3" s="87" t="s">
        <v>117</v>
      </c>
      <c r="E3" s="87" t="s">
        <v>119</v>
      </c>
      <c r="F3" s="97"/>
    </row>
    <row r="4" spans="2:8">
      <c r="B4" s="92"/>
      <c r="C4" s="87"/>
      <c r="D4" s="87"/>
      <c r="E4" s="29" t="s">
        <v>140</v>
      </c>
      <c r="F4" s="40" t="s">
        <v>141</v>
      </c>
    </row>
    <row r="5" spans="2:8" ht="15">
      <c r="B5" s="34">
        <f>k_total_tec_0424!B5</f>
        <v>1</v>
      </c>
      <c r="C5" s="35" t="str">
        <f>k_total_tec_0424!C5</f>
        <v>METROPOLITAN LIFE</v>
      </c>
      <c r="D5" s="36">
        <f t="shared" ref="D5:D11" si="0">E5+F5</f>
        <v>1132344</v>
      </c>
      <c r="E5" s="36">
        <v>541023</v>
      </c>
      <c r="F5" s="37">
        <v>591321</v>
      </c>
      <c r="G5" s="4"/>
      <c r="H5" s="4"/>
    </row>
    <row r="6" spans="2:8" ht="15">
      <c r="B6" s="38">
        <f>k_total_tec_0424!B6</f>
        <v>2</v>
      </c>
      <c r="C6" s="35" t="str">
        <f>k_total_tec_0424!C6</f>
        <v>AZT VIITORUL TAU</v>
      </c>
      <c r="D6" s="36">
        <f t="shared" si="0"/>
        <v>1685488</v>
      </c>
      <c r="E6" s="36">
        <v>806011</v>
      </c>
      <c r="F6" s="37">
        <v>879477</v>
      </c>
      <c r="G6" s="4"/>
      <c r="H6" s="4"/>
    </row>
    <row r="7" spans="2:8" ht="15">
      <c r="B7" s="38">
        <f>k_total_tec_0424!B7</f>
        <v>3</v>
      </c>
      <c r="C7" s="39" t="str">
        <f>k_total_tec_0424!C7</f>
        <v>BCR</v>
      </c>
      <c r="D7" s="36">
        <f t="shared" si="0"/>
        <v>782780</v>
      </c>
      <c r="E7" s="36">
        <v>369814</v>
      </c>
      <c r="F7" s="37">
        <v>412966</v>
      </c>
      <c r="G7" s="4"/>
      <c r="H7" s="4"/>
    </row>
    <row r="8" spans="2:8" ht="15">
      <c r="B8" s="38">
        <f>k_total_tec_0424!B8</f>
        <v>4</v>
      </c>
      <c r="C8" s="39" t="str">
        <f>k_total_tec_0424!C8</f>
        <v>BRD</v>
      </c>
      <c r="D8" s="36">
        <f t="shared" si="0"/>
        <v>572599</v>
      </c>
      <c r="E8" s="36">
        <v>269716</v>
      </c>
      <c r="F8" s="37">
        <v>302883</v>
      </c>
      <c r="G8" s="4"/>
      <c r="H8" s="4"/>
    </row>
    <row r="9" spans="2:8" ht="15">
      <c r="B9" s="38">
        <f>k_total_tec_0424!B9</f>
        <v>5</v>
      </c>
      <c r="C9" s="39" t="str">
        <f>k_total_tec_0424!C9</f>
        <v>VITAL</v>
      </c>
      <c r="D9" s="36">
        <f t="shared" si="0"/>
        <v>1042102</v>
      </c>
      <c r="E9" s="36">
        <v>490612</v>
      </c>
      <c r="F9" s="37">
        <v>551490</v>
      </c>
      <c r="G9" s="4"/>
      <c r="H9" s="4"/>
    </row>
    <row r="10" spans="2:8" ht="15">
      <c r="B10" s="38">
        <f>k_total_tec_0424!B10</f>
        <v>6</v>
      </c>
      <c r="C10" s="39" t="str">
        <f>k_total_tec_0424!C10</f>
        <v>ARIPI</v>
      </c>
      <c r="D10" s="36">
        <f t="shared" si="0"/>
        <v>880171</v>
      </c>
      <c r="E10" s="36">
        <v>416513</v>
      </c>
      <c r="F10" s="37">
        <v>463658</v>
      </c>
      <c r="G10" s="4"/>
      <c r="H10" s="4"/>
    </row>
    <row r="11" spans="2:8" ht="15">
      <c r="B11" s="38">
        <f>k_total_tec_0424!B11</f>
        <v>7</v>
      </c>
      <c r="C11" s="39" t="s">
        <v>9</v>
      </c>
      <c r="D11" s="36">
        <f t="shared" si="0"/>
        <v>2106398</v>
      </c>
      <c r="E11" s="36">
        <v>1042828</v>
      </c>
      <c r="F11" s="37">
        <v>1063570</v>
      </c>
      <c r="G11" s="4"/>
      <c r="H11" s="4"/>
    </row>
    <row r="12" spans="2:8" ht="15.75" thickBot="1">
      <c r="B12" s="118" t="s">
        <v>23</v>
      </c>
      <c r="C12" s="119"/>
      <c r="D12" s="32">
        <f>SUM(D5:D11)</f>
        <v>8201882</v>
      </c>
      <c r="E12" s="32">
        <f>SUM(E5:E11)</f>
        <v>3936517</v>
      </c>
      <c r="F12" s="33">
        <f>SUM(F5:F11)</f>
        <v>4265365</v>
      </c>
      <c r="G12" s="4"/>
      <c r="H12" s="4"/>
    </row>
    <row r="14" spans="2:8">
      <c r="B14" s="10"/>
      <c r="C14" s="11"/>
    </row>
    <row r="15" spans="2:8">
      <c r="B15" s="14"/>
      <c r="C15" s="14"/>
    </row>
  </sheetData>
  <mergeCells count="6">
    <mergeCell ref="B2:F2"/>
    <mergeCell ref="B12:C12"/>
    <mergeCell ref="D3:D4"/>
    <mergeCell ref="E3:F3"/>
    <mergeCell ref="B3:B4"/>
    <mergeCell ref="C3:C4"/>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U34" sqref="U34"/>
    </sheetView>
  </sheetViews>
  <sheetFormatPr defaultRowHeight="12.7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S17"/>
  <sheetViews>
    <sheetView zoomScaleNormal="100" workbookViewId="0">
      <selection activeCell="G21" sqref="G21"/>
    </sheetView>
  </sheetViews>
  <sheetFormatPr defaultColWidth="11.42578125" defaultRowHeight="12.75"/>
  <cols>
    <col min="2" max="2" width="5.5703125" customWidth="1"/>
    <col min="3" max="3" width="18" style="6"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row r="2" spans="2:19" ht="57" customHeight="1">
      <c r="B2" s="88" t="s">
        <v>193</v>
      </c>
      <c r="C2" s="89"/>
      <c r="D2" s="89"/>
      <c r="E2" s="89"/>
      <c r="F2" s="89"/>
      <c r="G2" s="89"/>
      <c r="H2" s="89"/>
      <c r="I2" s="89"/>
      <c r="J2" s="89"/>
      <c r="K2" s="89"/>
      <c r="L2" s="89"/>
      <c r="M2" s="89"/>
      <c r="N2" s="89"/>
      <c r="O2" s="89"/>
      <c r="P2" s="90"/>
    </row>
    <row r="3" spans="2:19">
      <c r="B3" s="92" t="s">
        <v>22</v>
      </c>
      <c r="C3" s="87" t="s">
        <v>139</v>
      </c>
      <c r="D3" s="87" t="s">
        <v>117</v>
      </c>
      <c r="E3" s="120"/>
      <c r="F3" s="121"/>
      <c r="G3" s="121"/>
      <c r="H3" s="122"/>
      <c r="I3" s="87" t="s">
        <v>119</v>
      </c>
      <c r="J3" s="87"/>
      <c r="K3" s="87"/>
      <c r="L3" s="87"/>
      <c r="M3" s="87"/>
      <c r="N3" s="87"/>
      <c r="O3" s="87"/>
      <c r="P3" s="97"/>
    </row>
    <row r="4" spans="2:19">
      <c r="B4" s="92"/>
      <c r="C4" s="87"/>
      <c r="D4" s="87"/>
      <c r="E4" s="87" t="s">
        <v>23</v>
      </c>
      <c r="F4" s="87"/>
      <c r="G4" s="87"/>
      <c r="H4" s="87"/>
      <c r="I4" s="87" t="s">
        <v>142</v>
      </c>
      <c r="J4" s="87"/>
      <c r="K4" s="87"/>
      <c r="L4" s="87"/>
      <c r="M4" s="87" t="s">
        <v>143</v>
      </c>
      <c r="N4" s="87"/>
      <c r="O4" s="87"/>
      <c r="P4" s="97"/>
    </row>
    <row r="5" spans="2:19" ht="25.5">
      <c r="B5" s="92"/>
      <c r="C5" s="87"/>
      <c r="D5" s="87"/>
      <c r="E5" s="29" t="s">
        <v>144</v>
      </c>
      <c r="F5" s="29" t="s">
        <v>145</v>
      </c>
      <c r="G5" s="29" t="s">
        <v>6</v>
      </c>
      <c r="H5" s="29" t="s">
        <v>5</v>
      </c>
      <c r="I5" s="29" t="s">
        <v>144</v>
      </c>
      <c r="J5" s="29" t="s">
        <v>145</v>
      </c>
      <c r="K5" s="29" t="s">
        <v>6</v>
      </c>
      <c r="L5" s="29" t="s">
        <v>5</v>
      </c>
      <c r="M5" s="29" t="s">
        <v>144</v>
      </c>
      <c r="N5" s="29" t="s">
        <v>145</v>
      </c>
      <c r="O5" s="29" t="s">
        <v>6</v>
      </c>
      <c r="P5" s="40" t="s">
        <v>5</v>
      </c>
    </row>
    <row r="6" spans="2:19" ht="18" hidden="1" customHeight="1">
      <c r="B6" s="25"/>
      <c r="C6" s="15"/>
      <c r="D6" s="16" t="s">
        <v>146</v>
      </c>
      <c r="E6" s="16" t="s">
        <v>147</v>
      </c>
      <c r="F6" s="16" t="s">
        <v>148</v>
      </c>
      <c r="G6" s="16"/>
      <c r="H6" s="16" t="s">
        <v>149</v>
      </c>
      <c r="I6" s="16" t="s">
        <v>147</v>
      </c>
      <c r="J6" s="16" t="s">
        <v>148</v>
      </c>
      <c r="K6" s="16"/>
      <c r="L6" s="16" t="s">
        <v>149</v>
      </c>
      <c r="M6" s="16" t="s">
        <v>150</v>
      </c>
      <c r="N6" s="16" t="s">
        <v>151</v>
      </c>
      <c r="O6" s="16"/>
      <c r="P6" s="17" t="s">
        <v>152</v>
      </c>
    </row>
    <row r="7" spans="2:19" ht="15">
      <c r="B7" s="34">
        <f>k_total_tec_0424!B5</f>
        <v>1</v>
      </c>
      <c r="C7" s="35" t="str">
        <f>k_total_tec_0424!C5</f>
        <v>METROPOLITAN LIFE</v>
      </c>
      <c r="D7" s="36">
        <f>SUM(E7+F7+G7+H7)</f>
        <v>1132344</v>
      </c>
      <c r="E7" s="36">
        <f>I7+M7</f>
        <v>95941</v>
      </c>
      <c r="F7" s="36">
        <f>J7+N7</f>
        <v>277674</v>
      </c>
      <c r="G7" s="36">
        <f>K7+O7</f>
        <v>415909</v>
      </c>
      <c r="H7" s="36">
        <f>L7+P7</f>
        <v>342820</v>
      </c>
      <c r="I7" s="36">
        <v>45392</v>
      </c>
      <c r="J7" s="36">
        <v>129594</v>
      </c>
      <c r="K7" s="36">
        <v>193390</v>
      </c>
      <c r="L7" s="36">
        <v>172647</v>
      </c>
      <c r="M7" s="36">
        <v>50549</v>
      </c>
      <c r="N7" s="36">
        <v>148080</v>
      </c>
      <c r="O7" s="36">
        <v>222519</v>
      </c>
      <c r="P7" s="37">
        <v>170173</v>
      </c>
    </row>
    <row r="8" spans="2:19" ht="15">
      <c r="B8" s="38">
        <f>k_total_tec_0424!B6</f>
        <v>2</v>
      </c>
      <c r="C8" s="35" t="str">
        <f>k_total_tec_0424!C6</f>
        <v>AZT VIITORUL TAU</v>
      </c>
      <c r="D8" s="36">
        <f t="shared" ref="D8:D13" si="0">SUM(E8+F8+G8+H8)</f>
        <v>1685488</v>
      </c>
      <c r="E8" s="36">
        <f t="shared" ref="E8:E13" si="1">I8+M8</f>
        <v>95822</v>
      </c>
      <c r="F8" s="36">
        <f t="shared" ref="F8:F13" si="2">J8+N8</f>
        <v>260708</v>
      </c>
      <c r="G8" s="36">
        <f t="shared" ref="G8:G13" si="3">K8+O8</f>
        <v>619142</v>
      </c>
      <c r="H8" s="36">
        <f t="shared" ref="H8:H13" si="4">L8+P8</f>
        <v>709816</v>
      </c>
      <c r="I8" s="36">
        <v>45314</v>
      </c>
      <c r="J8" s="36">
        <v>122387</v>
      </c>
      <c r="K8" s="36">
        <v>288962</v>
      </c>
      <c r="L8" s="36">
        <v>349348</v>
      </c>
      <c r="M8" s="36">
        <v>50508</v>
      </c>
      <c r="N8" s="36">
        <v>138321</v>
      </c>
      <c r="O8" s="36">
        <v>330180</v>
      </c>
      <c r="P8" s="37">
        <v>360468</v>
      </c>
    </row>
    <row r="9" spans="2:19" ht="15">
      <c r="B9" s="38">
        <f>k_total_tec_0424!B7</f>
        <v>3</v>
      </c>
      <c r="C9" s="39" t="str">
        <f>k_total_tec_0424!C7</f>
        <v>BCR</v>
      </c>
      <c r="D9" s="36">
        <f t="shared" si="0"/>
        <v>782780</v>
      </c>
      <c r="E9" s="36">
        <f t="shared" si="1"/>
        <v>97581</v>
      </c>
      <c r="F9" s="36">
        <f t="shared" si="2"/>
        <v>287887</v>
      </c>
      <c r="G9" s="36">
        <f t="shared" si="3"/>
        <v>231676</v>
      </c>
      <c r="H9" s="36">
        <f t="shared" si="4"/>
        <v>165636</v>
      </c>
      <c r="I9" s="36">
        <v>46010</v>
      </c>
      <c r="J9" s="36">
        <v>134471</v>
      </c>
      <c r="K9" s="36">
        <v>108606</v>
      </c>
      <c r="L9" s="36">
        <v>80727</v>
      </c>
      <c r="M9" s="36">
        <v>51571</v>
      </c>
      <c r="N9" s="36">
        <v>153416</v>
      </c>
      <c r="O9" s="36">
        <v>123070</v>
      </c>
      <c r="P9" s="37">
        <v>84909</v>
      </c>
    </row>
    <row r="10" spans="2:19" ht="15">
      <c r="B10" s="38">
        <f>k_total_tec_0424!B8</f>
        <v>4</v>
      </c>
      <c r="C10" s="39" t="str">
        <f>k_total_tec_0424!C8</f>
        <v>BRD</v>
      </c>
      <c r="D10" s="36">
        <f t="shared" si="0"/>
        <v>572599</v>
      </c>
      <c r="E10" s="36">
        <f t="shared" si="1"/>
        <v>100472</v>
      </c>
      <c r="F10" s="36">
        <f t="shared" si="2"/>
        <v>254246</v>
      </c>
      <c r="G10" s="36">
        <f t="shared" si="3"/>
        <v>147220</v>
      </c>
      <c r="H10" s="36">
        <f t="shared" si="4"/>
        <v>70661</v>
      </c>
      <c r="I10" s="36">
        <v>47427</v>
      </c>
      <c r="J10" s="36">
        <v>119564</v>
      </c>
      <c r="K10" s="36">
        <v>69125</v>
      </c>
      <c r="L10" s="36">
        <v>33600</v>
      </c>
      <c r="M10" s="36">
        <v>53045</v>
      </c>
      <c r="N10" s="36">
        <v>134682</v>
      </c>
      <c r="O10" s="36">
        <v>78095</v>
      </c>
      <c r="P10" s="37">
        <v>37061</v>
      </c>
    </row>
    <row r="11" spans="2:19" ht="15">
      <c r="B11" s="38">
        <f>k_total_tec_0424!B9</f>
        <v>5</v>
      </c>
      <c r="C11" s="39" t="str">
        <f>k_total_tec_0424!C9</f>
        <v>VITAL</v>
      </c>
      <c r="D11" s="36">
        <f t="shared" si="0"/>
        <v>1042102</v>
      </c>
      <c r="E11" s="36">
        <f t="shared" si="1"/>
        <v>95707</v>
      </c>
      <c r="F11" s="36">
        <f t="shared" si="2"/>
        <v>312704</v>
      </c>
      <c r="G11" s="36">
        <f t="shared" si="3"/>
        <v>371864</v>
      </c>
      <c r="H11" s="36">
        <f t="shared" si="4"/>
        <v>261827</v>
      </c>
      <c r="I11" s="36">
        <v>45291</v>
      </c>
      <c r="J11" s="36">
        <v>145740</v>
      </c>
      <c r="K11" s="36">
        <v>170843</v>
      </c>
      <c r="L11" s="36">
        <v>128738</v>
      </c>
      <c r="M11" s="36">
        <v>50416</v>
      </c>
      <c r="N11" s="36">
        <v>166964</v>
      </c>
      <c r="O11" s="36">
        <v>201021</v>
      </c>
      <c r="P11" s="37">
        <v>133089</v>
      </c>
    </row>
    <row r="12" spans="2:19" ht="15">
      <c r="B12" s="38">
        <f>k_total_tec_0424!B10</f>
        <v>6</v>
      </c>
      <c r="C12" s="39" t="str">
        <f>k_total_tec_0424!C10</f>
        <v>ARIPI</v>
      </c>
      <c r="D12" s="36">
        <f t="shared" si="0"/>
        <v>880171</v>
      </c>
      <c r="E12" s="36">
        <f t="shared" si="1"/>
        <v>95592</v>
      </c>
      <c r="F12" s="36">
        <f t="shared" si="2"/>
        <v>250006</v>
      </c>
      <c r="G12" s="36">
        <f t="shared" si="3"/>
        <v>293839</v>
      </c>
      <c r="H12" s="36">
        <f t="shared" si="4"/>
        <v>240734</v>
      </c>
      <c r="I12" s="36">
        <v>45172</v>
      </c>
      <c r="J12" s="36">
        <v>117200</v>
      </c>
      <c r="K12" s="36">
        <v>135408</v>
      </c>
      <c r="L12" s="36">
        <v>118733</v>
      </c>
      <c r="M12" s="36">
        <v>50420</v>
      </c>
      <c r="N12" s="36">
        <v>132806</v>
      </c>
      <c r="O12" s="36">
        <v>158431</v>
      </c>
      <c r="P12" s="37">
        <v>122001</v>
      </c>
    </row>
    <row r="13" spans="2:19" ht="15">
      <c r="B13" s="38">
        <f>k_total_tec_0424!B11</f>
        <v>7</v>
      </c>
      <c r="C13" s="39" t="s">
        <v>9</v>
      </c>
      <c r="D13" s="36">
        <f t="shared" si="0"/>
        <v>2106398</v>
      </c>
      <c r="E13" s="36">
        <f t="shared" si="1"/>
        <v>96535</v>
      </c>
      <c r="F13" s="36">
        <f t="shared" si="2"/>
        <v>307348</v>
      </c>
      <c r="G13" s="36">
        <f t="shared" si="3"/>
        <v>759481</v>
      </c>
      <c r="H13" s="36">
        <f t="shared" si="4"/>
        <v>943034</v>
      </c>
      <c r="I13" s="36">
        <v>45645</v>
      </c>
      <c r="J13" s="36">
        <v>144766</v>
      </c>
      <c r="K13" s="36">
        <v>369594</v>
      </c>
      <c r="L13" s="36">
        <v>482823</v>
      </c>
      <c r="M13" s="36">
        <v>50890</v>
      </c>
      <c r="N13" s="36">
        <v>162582</v>
      </c>
      <c r="O13" s="36">
        <v>389887</v>
      </c>
      <c r="P13" s="37">
        <v>460211</v>
      </c>
      <c r="Q13" s="4"/>
      <c r="R13" s="4"/>
      <c r="S13" s="4"/>
    </row>
    <row r="14" spans="2:19" ht="15.75" thickBot="1">
      <c r="B14" s="100" t="s">
        <v>23</v>
      </c>
      <c r="C14" s="101"/>
      <c r="D14" s="32">
        <f t="shared" ref="D14:P14" si="5">SUM(D7:D13)</f>
        <v>8201882</v>
      </c>
      <c r="E14" s="32">
        <f t="shared" si="5"/>
        <v>677650</v>
      </c>
      <c r="F14" s="32">
        <f t="shared" si="5"/>
        <v>1950573</v>
      </c>
      <c r="G14" s="32">
        <f t="shared" si="5"/>
        <v>2839131</v>
      </c>
      <c r="H14" s="32">
        <f t="shared" si="5"/>
        <v>2734528</v>
      </c>
      <c r="I14" s="32">
        <f t="shared" si="5"/>
        <v>320251</v>
      </c>
      <c r="J14" s="32">
        <f t="shared" si="5"/>
        <v>913722</v>
      </c>
      <c r="K14" s="32">
        <f t="shared" si="5"/>
        <v>1335928</v>
      </c>
      <c r="L14" s="32">
        <f t="shared" si="5"/>
        <v>1366616</v>
      </c>
      <c r="M14" s="32">
        <f t="shared" si="5"/>
        <v>357399</v>
      </c>
      <c r="N14" s="32">
        <f t="shared" si="5"/>
        <v>1036851</v>
      </c>
      <c r="O14" s="32">
        <f t="shared" si="5"/>
        <v>1503203</v>
      </c>
      <c r="P14" s="33">
        <f t="shared" si="5"/>
        <v>1367912</v>
      </c>
    </row>
    <row r="16" spans="2:19">
      <c r="B16" s="10"/>
      <c r="C16" s="11"/>
      <c r="E16" s="4"/>
      <c r="I16" s="4"/>
    </row>
    <row r="17" spans="2:3">
      <c r="B17" s="14"/>
      <c r="C17" s="14"/>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Q28" sqref="Q28"/>
    </sheetView>
  </sheetViews>
  <sheetFormatPr defaultRowHeight="12.75"/>
  <sheetData/>
  <phoneticPr fontId="15"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1:K17"/>
  <sheetViews>
    <sheetView zoomScaleNormal="100" workbookViewId="0">
      <selection activeCell="O12" sqref="O12"/>
    </sheetView>
  </sheetViews>
  <sheetFormatPr defaultRowHeight="12.75"/>
  <cols>
    <col min="2" max="2" width="5.5703125" customWidth="1"/>
    <col min="3" max="3" width="18.7109375" customWidth="1"/>
    <col min="4" max="4" width="22.140625" bestFit="1" customWidth="1"/>
    <col min="5" max="5" width="10.140625" bestFit="1" customWidth="1"/>
    <col min="6" max="6" width="13.7109375" bestFit="1" customWidth="1"/>
    <col min="7" max="7" width="8.42578125" bestFit="1" customWidth="1"/>
    <col min="8" max="8" width="11.5703125" bestFit="1" customWidth="1"/>
    <col min="9" max="9" width="14.5703125" customWidth="1"/>
    <col min="10" max="10" width="14.140625" bestFit="1" customWidth="1"/>
    <col min="11" max="11" width="17.42578125" bestFit="1" customWidth="1"/>
  </cols>
  <sheetData>
    <row r="1" spans="2:11" ht="13.5" thickBot="1"/>
    <row r="2" spans="2:11" ht="45" customHeight="1">
      <c r="B2" s="88" t="s">
        <v>171</v>
      </c>
      <c r="C2" s="89"/>
      <c r="D2" s="89"/>
      <c r="E2" s="89"/>
      <c r="F2" s="89"/>
      <c r="G2" s="89"/>
      <c r="H2" s="89"/>
      <c r="I2" s="89"/>
      <c r="J2" s="89"/>
      <c r="K2" s="90"/>
    </row>
    <row r="3" spans="2:11" ht="69.75" customHeight="1">
      <c r="B3" s="92" t="s">
        <v>22</v>
      </c>
      <c r="C3" s="87" t="s">
        <v>139</v>
      </c>
      <c r="D3" s="87" t="s">
        <v>16</v>
      </c>
      <c r="E3" s="87" t="s">
        <v>118</v>
      </c>
      <c r="F3" s="87"/>
      <c r="G3" s="87" t="s">
        <v>173</v>
      </c>
      <c r="H3" s="87"/>
      <c r="I3" s="87"/>
      <c r="J3" s="87" t="s">
        <v>119</v>
      </c>
      <c r="K3" s="97"/>
    </row>
    <row r="4" spans="2:11" ht="119.25" customHeight="1">
      <c r="B4" s="92" t="s">
        <v>22</v>
      </c>
      <c r="C4" s="87"/>
      <c r="D4" s="87"/>
      <c r="E4" s="29" t="s">
        <v>28</v>
      </c>
      <c r="F4" s="29" t="s">
        <v>120</v>
      </c>
      <c r="G4" s="29" t="s">
        <v>28</v>
      </c>
      <c r="H4" s="29" t="s">
        <v>121</v>
      </c>
      <c r="I4" s="29" t="s">
        <v>120</v>
      </c>
      <c r="J4" s="29" t="s">
        <v>174</v>
      </c>
      <c r="K4" s="40" t="s">
        <v>175</v>
      </c>
    </row>
    <row r="5" spans="2:11" ht="15">
      <c r="B5" s="34">
        <f>[1]k_total_tec_0609!A10</f>
        <v>1</v>
      </c>
      <c r="C5" s="35" t="s">
        <v>11</v>
      </c>
      <c r="D5" s="36">
        <v>1132344</v>
      </c>
      <c r="E5" s="36">
        <v>565266</v>
      </c>
      <c r="F5" s="42">
        <f>E5/D5</f>
        <v>0.49919988978614271</v>
      </c>
      <c r="G5" s="36">
        <v>20774</v>
      </c>
      <c r="H5" s="42">
        <f t="shared" ref="H5:H12" si="0">G5/$G$12</f>
        <v>0.13893235958963659</v>
      </c>
      <c r="I5" s="42">
        <f>G5/D5</f>
        <v>1.8346014991910586E-2</v>
      </c>
      <c r="J5" s="36">
        <v>18894</v>
      </c>
      <c r="K5" s="37">
        <v>1880</v>
      </c>
    </row>
    <row r="6" spans="2:11" ht="15">
      <c r="B6" s="38">
        <v>2</v>
      </c>
      <c r="C6" s="35" t="str">
        <f>[1]k_total_tec_0609!B12</f>
        <v>AZT VIITORUL TAU</v>
      </c>
      <c r="D6" s="36">
        <v>1685488</v>
      </c>
      <c r="E6" s="36">
        <v>853841</v>
      </c>
      <c r="F6" s="42">
        <f t="shared" ref="F6:F11" si="1">E6/D6</f>
        <v>0.50658384989985095</v>
      </c>
      <c r="G6" s="36">
        <v>31248</v>
      </c>
      <c r="H6" s="42">
        <f t="shared" si="0"/>
        <v>0.20898037799446251</v>
      </c>
      <c r="I6" s="42">
        <f>G6/D6</f>
        <v>1.853943783640109E-2</v>
      </c>
      <c r="J6" s="36">
        <v>28571</v>
      </c>
      <c r="K6" s="37">
        <v>2677</v>
      </c>
    </row>
    <row r="7" spans="2:11" ht="15">
      <c r="B7" s="34">
        <f>[1]k_total_tec_0609!A12</f>
        <v>3</v>
      </c>
      <c r="C7" s="39" t="str">
        <f>[1]k_total_tec_0609!B13</f>
        <v>BCR</v>
      </c>
      <c r="D7" s="36">
        <v>782780</v>
      </c>
      <c r="E7" s="36">
        <v>365212</v>
      </c>
      <c r="F7" s="42">
        <f t="shared" si="1"/>
        <v>0.46655765349140244</v>
      </c>
      <c r="G7" s="36">
        <v>14637</v>
      </c>
      <c r="H7" s="42">
        <f t="shared" si="0"/>
        <v>9.788933028369648E-2</v>
      </c>
      <c r="I7" s="42">
        <f>G7/D7</f>
        <v>1.8698740386826441E-2</v>
      </c>
      <c r="J7" s="36">
        <v>13254</v>
      </c>
      <c r="K7" s="37">
        <v>1383</v>
      </c>
    </row>
    <row r="8" spans="2:11" ht="15">
      <c r="B8" s="38">
        <v>4</v>
      </c>
      <c r="C8" s="39" t="str">
        <f>[1]k_total_tec_0609!B15</f>
        <v>BRD</v>
      </c>
      <c r="D8" s="36">
        <v>572599</v>
      </c>
      <c r="E8" s="36">
        <v>259720</v>
      </c>
      <c r="F8" s="42">
        <f t="shared" si="1"/>
        <v>0.45358095281339994</v>
      </c>
      <c r="G8" s="36">
        <v>10428</v>
      </c>
      <c r="H8" s="42">
        <f t="shared" si="0"/>
        <v>6.9740379599534524E-2</v>
      </c>
      <c r="I8" s="42">
        <v>2.4474098565715047E-2</v>
      </c>
      <c r="J8" s="36">
        <v>9590</v>
      </c>
      <c r="K8" s="37">
        <v>838</v>
      </c>
    </row>
    <row r="9" spans="2:11" ht="15">
      <c r="B9" s="34">
        <v>5</v>
      </c>
      <c r="C9" s="39" t="str">
        <f>[1]k_total_tec_0609!B16</f>
        <v>VITAL</v>
      </c>
      <c r="D9" s="36">
        <v>1042102</v>
      </c>
      <c r="E9" s="36">
        <v>482916</v>
      </c>
      <c r="F9" s="42">
        <f t="shared" si="1"/>
        <v>0.4634056934925756</v>
      </c>
      <c r="G9" s="36">
        <v>17968</v>
      </c>
      <c r="H9" s="42">
        <f t="shared" si="0"/>
        <v>0.12016639246686195</v>
      </c>
      <c r="I9" s="42">
        <v>2.3634883424390147E-2</v>
      </c>
      <c r="J9" s="36">
        <v>16334</v>
      </c>
      <c r="K9" s="37">
        <v>1634</v>
      </c>
    </row>
    <row r="10" spans="2:11" ht="15">
      <c r="B10" s="38">
        <v>6</v>
      </c>
      <c r="C10" s="39" t="str">
        <f>[1]k_total_tec_0609!B18</f>
        <v>ARIPI</v>
      </c>
      <c r="D10" s="36">
        <v>880171</v>
      </c>
      <c r="E10" s="36">
        <v>423271</v>
      </c>
      <c r="F10" s="42">
        <f t="shared" si="1"/>
        <v>0.48089632582759484</v>
      </c>
      <c r="G10" s="36">
        <v>15772</v>
      </c>
      <c r="H10" s="42">
        <f t="shared" si="0"/>
        <v>0.10547998341425571</v>
      </c>
      <c r="I10" s="42">
        <v>2.388497247862988E-2</v>
      </c>
      <c r="J10" s="36">
        <v>14353</v>
      </c>
      <c r="K10" s="37">
        <v>1419</v>
      </c>
    </row>
    <row r="11" spans="2:11" ht="15">
      <c r="B11" s="34">
        <v>7</v>
      </c>
      <c r="C11" s="39" t="s">
        <v>9</v>
      </c>
      <c r="D11" s="36">
        <v>2106398</v>
      </c>
      <c r="E11" s="36">
        <v>1146733</v>
      </c>
      <c r="F11" s="42">
        <f t="shared" si="1"/>
        <v>0.5444047136391128</v>
      </c>
      <c r="G11" s="36">
        <v>38699</v>
      </c>
      <c r="H11" s="42">
        <f t="shared" si="0"/>
        <v>0.25881117665155223</v>
      </c>
      <c r="I11" s="42">
        <f>G11/D11</f>
        <v>1.8372121507901167E-2</v>
      </c>
      <c r="J11" s="36">
        <v>34838</v>
      </c>
      <c r="K11" s="37">
        <v>3861</v>
      </c>
    </row>
    <row r="12" spans="2:11" ht="15.75" thickBot="1">
      <c r="B12" s="30" t="s">
        <v>23</v>
      </c>
      <c r="C12" s="31"/>
      <c r="D12" s="32">
        <f>SUM(D5:D11)</f>
        <v>8201882</v>
      </c>
      <c r="E12" s="32">
        <f>SUM(E5:E11)</f>
        <v>4096959</v>
      </c>
      <c r="F12" s="41">
        <f>E12/D12</f>
        <v>0.49951450167168948</v>
      </c>
      <c r="G12" s="32">
        <f>SUM(G5:G11)</f>
        <v>149526</v>
      </c>
      <c r="H12" s="41">
        <f t="shared" si="0"/>
        <v>1</v>
      </c>
      <c r="I12" s="41">
        <f>G12/D12</f>
        <v>1.8230693882208986E-2</v>
      </c>
      <c r="J12" s="32">
        <f>SUM(J5:J11)</f>
        <v>135834</v>
      </c>
      <c r="K12" s="33">
        <f>SUM(K5:K11)</f>
        <v>13692</v>
      </c>
    </row>
    <row r="13" spans="2:11">
      <c r="C13" s="6"/>
      <c r="D13" s="4"/>
      <c r="E13" s="4"/>
    </row>
    <row r="14" spans="2:11" ht="14.25" customHeight="1">
      <c r="B14" s="94" t="s">
        <v>122</v>
      </c>
      <c r="C14" s="94"/>
      <c r="D14" s="94"/>
      <c r="E14" s="94"/>
      <c r="F14" s="94"/>
      <c r="G14" s="94"/>
      <c r="H14" s="94"/>
      <c r="I14" s="94"/>
      <c r="J14" s="94"/>
      <c r="K14" s="94"/>
    </row>
    <row r="15" spans="2:11" ht="33.75" customHeight="1">
      <c r="B15" s="95" t="s">
        <v>153</v>
      </c>
      <c r="C15" s="95"/>
      <c r="D15" s="95"/>
      <c r="E15" s="95"/>
      <c r="F15" s="95"/>
      <c r="G15" s="95"/>
      <c r="H15" s="95"/>
      <c r="I15" s="95"/>
      <c r="J15" s="95"/>
      <c r="K15" s="95"/>
    </row>
    <row r="16" spans="2:11" ht="30.75" customHeight="1">
      <c r="B16" s="94" t="s">
        <v>123</v>
      </c>
      <c r="C16" s="94"/>
      <c r="D16" s="94"/>
      <c r="E16" s="94"/>
      <c r="F16" s="94"/>
      <c r="G16" s="94"/>
      <c r="H16" s="94"/>
      <c r="I16" s="94"/>
      <c r="J16" s="94"/>
      <c r="K16" s="94"/>
    </row>
    <row r="17" spans="2:11" ht="220.5" customHeight="1">
      <c r="B17" s="94" t="s">
        <v>176</v>
      </c>
      <c r="C17" s="96"/>
      <c r="D17" s="96"/>
      <c r="E17" s="96"/>
      <c r="F17" s="96"/>
      <c r="G17" s="96"/>
      <c r="H17" s="96"/>
      <c r="I17" s="96"/>
      <c r="J17" s="96"/>
      <c r="K17" s="96"/>
    </row>
  </sheetData>
  <mergeCells count="11">
    <mergeCell ref="B2:K2"/>
    <mergeCell ref="B14:K14"/>
    <mergeCell ref="B15:K15"/>
    <mergeCell ref="B16:K16"/>
    <mergeCell ref="B17:K17"/>
    <mergeCell ref="J3:K3"/>
    <mergeCell ref="B3:B4"/>
    <mergeCell ref="C3:C4"/>
    <mergeCell ref="D3:D4"/>
    <mergeCell ref="E3:F3"/>
    <mergeCell ref="G3:I3"/>
  </mergeCells>
  <phoneticPr fontId="15"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G18"/>
  <sheetViews>
    <sheetView zoomScaleNormal="100" workbookViewId="0">
      <selection activeCell="D24" sqref="D24"/>
    </sheetView>
  </sheetViews>
  <sheetFormatPr defaultRowHeight="12.75"/>
  <cols>
    <col min="2" max="2" width="5" customWidth="1"/>
    <col min="3" max="3" width="19.140625" customWidth="1"/>
    <col min="4" max="4" width="17.42578125" customWidth="1"/>
    <col min="5" max="5" width="19" customWidth="1"/>
    <col min="6" max="6" width="16.85546875" customWidth="1"/>
    <col min="7" max="7" width="16.28515625" customWidth="1"/>
  </cols>
  <sheetData>
    <row r="1" spans="2:7" ht="13.5" thickBot="1"/>
    <row r="2" spans="2:7" s="2" customFormat="1" ht="54" customHeight="1">
      <c r="B2" s="88" t="s">
        <v>177</v>
      </c>
      <c r="C2" s="89"/>
      <c r="D2" s="89"/>
      <c r="E2" s="89"/>
      <c r="F2" s="89"/>
      <c r="G2" s="90"/>
    </row>
    <row r="3" spans="2:7" s="18" customFormat="1" ht="12.75" customHeight="1">
      <c r="B3" s="92" t="s">
        <v>22</v>
      </c>
      <c r="C3" s="87" t="s">
        <v>154</v>
      </c>
      <c r="D3" s="99" t="s">
        <v>1</v>
      </c>
      <c r="E3" s="99" t="s">
        <v>12</v>
      </c>
      <c r="F3" s="99" t="s">
        <v>14</v>
      </c>
      <c r="G3" s="98" t="s">
        <v>158</v>
      </c>
    </row>
    <row r="4" spans="2:7" s="18" customFormat="1" ht="30" customHeight="1">
      <c r="B4" s="92"/>
      <c r="C4" s="87"/>
      <c r="D4" s="87"/>
      <c r="E4" s="87"/>
      <c r="F4" s="87"/>
      <c r="G4" s="97"/>
    </row>
    <row r="5" spans="2:7" ht="15">
      <c r="B5" s="45">
        <f>k_total_tec_0424!B5</f>
        <v>1</v>
      </c>
      <c r="C5" s="35" t="str">
        <f>k_total_tec_0424!C5</f>
        <v>METROPOLITAN LIFE</v>
      </c>
      <c r="D5" s="36">
        <v>1129534</v>
      </c>
      <c r="E5" s="36">
        <v>1130651</v>
      </c>
      <c r="F5" s="36">
        <v>1131213</v>
      </c>
      <c r="G5" s="37">
        <v>1132344</v>
      </c>
    </row>
    <row r="6" spans="2:7" ht="15">
      <c r="B6" s="46">
        <f>k_total_tec_0424!B6</f>
        <v>2</v>
      </c>
      <c r="C6" s="35" t="str">
        <f>k_total_tec_0424!C6</f>
        <v>AZT VIITORUL TAU</v>
      </c>
      <c r="D6" s="36">
        <v>1683133</v>
      </c>
      <c r="E6" s="36">
        <v>1684174</v>
      </c>
      <c r="F6" s="36">
        <v>1684738</v>
      </c>
      <c r="G6" s="37">
        <v>1685488</v>
      </c>
    </row>
    <row r="7" spans="2:7" ht="15">
      <c r="B7" s="46">
        <f>k_total_tec_0424!B7</f>
        <v>3</v>
      </c>
      <c r="C7" s="35" t="str">
        <f>k_total_tec_0424!C7</f>
        <v>BCR</v>
      </c>
      <c r="D7" s="36">
        <v>778159</v>
      </c>
      <c r="E7" s="36">
        <v>780044</v>
      </c>
      <c r="F7" s="36">
        <v>781184</v>
      </c>
      <c r="G7" s="37">
        <v>782780</v>
      </c>
    </row>
    <row r="8" spans="2:7" ht="15">
      <c r="B8" s="46">
        <f>k_total_tec_0424!B8</f>
        <v>4</v>
      </c>
      <c r="C8" s="35" t="str">
        <f>k_total_tec_0424!C8</f>
        <v>BRD</v>
      </c>
      <c r="D8" s="36">
        <v>568572</v>
      </c>
      <c r="E8" s="36">
        <v>570283</v>
      </c>
      <c r="F8" s="36">
        <v>571328</v>
      </c>
      <c r="G8" s="37">
        <v>572599</v>
      </c>
    </row>
    <row r="9" spans="2:7" ht="15">
      <c r="B9" s="46">
        <f>k_total_tec_0424!B9</f>
        <v>5</v>
      </c>
      <c r="C9" s="35" t="str">
        <f>k_total_tec_0424!C9</f>
        <v>VITAL</v>
      </c>
      <c r="D9" s="36">
        <v>1038420</v>
      </c>
      <c r="E9" s="36">
        <v>1039932</v>
      </c>
      <c r="F9" s="36">
        <v>1040831</v>
      </c>
      <c r="G9" s="37">
        <v>1042102</v>
      </c>
    </row>
    <row r="10" spans="2:7" ht="15">
      <c r="B10" s="46">
        <f>k_total_tec_0424!B10</f>
        <v>6</v>
      </c>
      <c r="C10" s="35" t="str">
        <f>k_total_tec_0424!C10</f>
        <v>ARIPI</v>
      </c>
      <c r="D10" s="36">
        <v>876133</v>
      </c>
      <c r="E10" s="36">
        <v>877771</v>
      </c>
      <c r="F10" s="36">
        <v>878788</v>
      </c>
      <c r="G10" s="37">
        <v>880171</v>
      </c>
    </row>
    <row r="11" spans="2:7" ht="15">
      <c r="B11" s="46">
        <f>k_total_tec_0424!B11</f>
        <v>7</v>
      </c>
      <c r="C11" s="35" t="str">
        <f>k_total_tec_0424!C11</f>
        <v>NN</v>
      </c>
      <c r="D11" s="36">
        <v>2105308</v>
      </c>
      <c r="E11" s="36">
        <v>2105903</v>
      </c>
      <c r="F11" s="36">
        <v>2105873</v>
      </c>
      <c r="G11" s="37">
        <v>2106398</v>
      </c>
    </row>
    <row r="12" spans="2:7" ht="15.75" thickBot="1">
      <c r="B12" s="100" t="s">
        <v>20</v>
      </c>
      <c r="C12" s="101"/>
      <c r="D12" s="43">
        <f>SUM(D5:D11)</f>
        <v>8179259</v>
      </c>
      <c r="E12" s="43">
        <f>SUM(E5:E11)</f>
        <v>8188758</v>
      </c>
      <c r="F12" s="43">
        <f>SUM(F5:F11)</f>
        <v>8193955</v>
      </c>
      <c r="G12" s="44">
        <f>SUM(G5:G11)</f>
        <v>8201882</v>
      </c>
    </row>
    <row r="17" spans="3:3" ht="18">
      <c r="C17" s="1"/>
    </row>
    <row r="18" spans="3:3" ht="18">
      <c r="C18" s="1"/>
    </row>
  </sheetData>
  <mergeCells count="8">
    <mergeCell ref="B12:C12"/>
    <mergeCell ref="B3:B4"/>
    <mergeCell ref="C3:C4"/>
    <mergeCell ref="G3:G4"/>
    <mergeCell ref="F3:F4"/>
    <mergeCell ref="E3:E4"/>
    <mergeCell ref="D3:D4"/>
    <mergeCell ref="B2:G2"/>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N24"/>
  <sheetViews>
    <sheetView zoomScaleNormal="100" workbookViewId="0">
      <selection activeCell="F19" sqref="F19"/>
    </sheetView>
  </sheetViews>
  <sheetFormatPr defaultRowHeight="12.75"/>
  <cols>
    <col min="2" max="2" width="5.85546875" customWidth="1"/>
    <col min="3" max="3" width="18" customWidth="1"/>
    <col min="4" max="7" width="17.5703125" customWidth="1"/>
    <col min="8" max="8" width="18.42578125" customWidth="1"/>
    <col min="11" max="11" width="11.140625" bestFit="1" customWidth="1"/>
    <col min="14" max="14" width="16.7109375" customWidth="1"/>
  </cols>
  <sheetData>
    <row r="1" spans="2:14" ht="13.5" thickBot="1"/>
    <row r="2" spans="2:14" ht="58.5" customHeight="1">
      <c r="B2" s="88" t="s">
        <v>178</v>
      </c>
      <c r="C2" s="89"/>
      <c r="D2" s="89"/>
      <c r="E2" s="89"/>
      <c r="F2" s="89"/>
      <c r="G2" s="89"/>
      <c r="H2" s="90"/>
    </row>
    <row r="3" spans="2:14" s="5" customFormat="1" ht="21" customHeight="1">
      <c r="B3" s="92" t="s">
        <v>22</v>
      </c>
      <c r="C3" s="87" t="s">
        <v>154</v>
      </c>
      <c r="D3" s="102" t="s">
        <v>1</v>
      </c>
      <c r="E3" s="102" t="s">
        <v>12</v>
      </c>
      <c r="F3" s="102" t="s">
        <v>14</v>
      </c>
      <c r="G3" s="102" t="s">
        <v>158</v>
      </c>
      <c r="H3" s="97" t="s">
        <v>20</v>
      </c>
    </row>
    <row r="4" spans="2:14">
      <c r="B4" s="92"/>
      <c r="C4" s="87"/>
      <c r="D4" s="102"/>
      <c r="E4" s="102"/>
      <c r="F4" s="102"/>
      <c r="G4" s="102"/>
      <c r="H4" s="97"/>
    </row>
    <row r="5" spans="2:14" s="7" customFormat="1" ht="36.75" customHeight="1">
      <c r="B5" s="92"/>
      <c r="C5" s="87"/>
      <c r="D5" s="47" t="s">
        <v>179</v>
      </c>
      <c r="E5" s="47" t="s">
        <v>180</v>
      </c>
      <c r="F5" s="47" t="s">
        <v>181</v>
      </c>
      <c r="G5" s="47" t="s">
        <v>182</v>
      </c>
      <c r="H5" s="97"/>
    </row>
    <row r="6" spans="2:14" ht="15.75">
      <c r="B6" s="34">
        <f>k_total_tec_0424!B5</f>
        <v>1</v>
      </c>
      <c r="C6" s="35" t="str">
        <f>k_total_tec_0424!C5</f>
        <v>METROPOLITAN LIFE</v>
      </c>
      <c r="D6" s="36">
        <v>40778190.888061956</v>
      </c>
      <c r="E6" s="36">
        <v>40690209.392520547</v>
      </c>
      <c r="F6" s="36">
        <v>44143859.821913123</v>
      </c>
      <c r="G6" s="36">
        <v>43915041.996543825</v>
      </c>
      <c r="H6" s="37">
        <f t="shared" ref="H6:H12" si="0">SUM(D6:G6)</f>
        <v>169527302.09903944</v>
      </c>
      <c r="N6" s="21"/>
    </row>
    <row r="7" spans="2:14" ht="15.75">
      <c r="B7" s="34">
        <f>k_total_tec_0424!B6</f>
        <v>2</v>
      </c>
      <c r="C7" s="35" t="str">
        <f>k_total_tec_0424!C6</f>
        <v>AZT VIITORUL TAU</v>
      </c>
      <c r="D7" s="36">
        <v>59776940.762345374</v>
      </c>
      <c r="E7" s="36">
        <v>59570390.24978397</v>
      </c>
      <c r="F7" s="36">
        <v>64384017.607686274</v>
      </c>
      <c r="G7" s="36">
        <v>63991392.918860264</v>
      </c>
      <c r="H7" s="37">
        <f t="shared" si="0"/>
        <v>247722741.53867587</v>
      </c>
      <c r="N7" s="21"/>
    </row>
    <row r="8" spans="2:14" ht="15.75">
      <c r="B8" s="34">
        <f>k_total_tec_0424!B7</f>
        <v>3</v>
      </c>
      <c r="C8" s="39" t="str">
        <f>k_total_tec_0424!C7</f>
        <v>BCR</v>
      </c>
      <c r="D8" s="36">
        <v>23906081.665493313</v>
      </c>
      <c r="E8" s="36">
        <v>23847300.002009526</v>
      </c>
      <c r="F8" s="36">
        <v>25834525.53717513</v>
      </c>
      <c r="G8" s="36">
        <v>26131850.259213116</v>
      </c>
      <c r="H8" s="37">
        <f t="shared" si="0"/>
        <v>99719757.463891089</v>
      </c>
      <c r="N8" s="21"/>
    </row>
    <row r="9" spans="2:14" ht="15.75">
      <c r="B9" s="34">
        <f>k_total_tec_0424!B8</f>
        <v>4</v>
      </c>
      <c r="C9" s="39" t="str">
        <f>k_total_tec_0424!C8</f>
        <v>BRD</v>
      </c>
      <c r="D9" s="36">
        <v>16676691.541788192</v>
      </c>
      <c r="E9" s="36">
        <v>16670360.508811768</v>
      </c>
      <c r="F9" s="36">
        <v>18171383.4897791</v>
      </c>
      <c r="G9" s="36">
        <v>17970870.674757864</v>
      </c>
      <c r="H9" s="37">
        <f t="shared" si="0"/>
        <v>69489306.21513693</v>
      </c>
      <c r="N9" s="21"/>
    </row>
    <row r="10" spans="2:14" ht="15.75">
      <c r="B10" s="34">
        <f>k_total_tec_0424!B9</f>
        <v>5</v>
      </c>
      <c r="C10" s="39" t="str">
        <f>k_total_tec_0424!C9</f>
        <v>VITAL</v>
      </c>
      <c r="D10" s="36">
        <v>32038336.115860406</v>
      </c>
      <c r="E10" s="36">
        <v>32141022.64734843</v>
      </c>
      <c r="F10" s="36">
        <v>34489702.920544311</v>
      </c>
      <c r="G10" s="36">
        <v>34313697.102439411</v>
      </c>
      <c r="H10" s="37">
        <f t="shared" si="0"/>
        <v>132982758.78619257</v>
      </c>
      <c r="N10" s="21"/>
    </row>
    <row r="11" spans="2:14" ht="15.75">
      <c r="B11" s="34">
        <f>k_total_tec_0424!B10</f>
        <v>6</v>
      </c>
      <c r="C11" s="39" t="str">
        <f>k_total_tec_0424!C10</f>
        <v>ARIPI</v>
      </c>
      <c r="D11" s="36">
        <v>28245341.245097056</v>
      </c>
      <c r="E11" s="36">
        <v>28162697.787512809</v>
      </c>
      <c r="F11" s="36">
        <v>30374488.753994893</v>
      </c>
      <c r="G11" s="36">
        <v>30316874.974882446</v>
      </c>
      <c r="H11" s="37">
        <f t="shared" si="0"/>
        <v>117099402.76148722</v>
      </c>
      <c r="N11" s="21"/>
    </row>
    <row r="12" spans="2:14" ht="15.75">
      <c r="B12" s="34">
        <f>k_total_tec_0424!B11</f>
        <v>7</v>
      </c>
      <c r="C12" s="39" t="str">
        <f>k_total_tec_0424!C11</f>
        <v>NN</v>
      </c>
      <c r="D12" s="36">
        <v>91427063.260585338</v>
      </c>
      <c r="E12" s="36">
        <v>91155622.249462456</v>
      </c>
      <c r="F12" s="36">
        <v>99367035.235472649</v>
      </c>
      <c r="G12" s="36">
        <v>98585694.851906911</v>
      </c>
      <c r="H12" s="37">
        <f t="shared" si="0"/>
        <v>380535415.59742737</v>
      </c>
      <c r="N12" s="21"/>
    </row>
    <row r="13" spans="2:14" ht="15.75" thickBot="1">
      <c r="B13" s="100" t="s">
        <v>20</v>
      </c>
      <c r="C13" s="101"/>
      <c r="D13" s="32">
        <f>SUM(D6:D12)</f>
        <v>292848645.4792316</v>
      </c>
      <c r="E13" s="32">
        <f>SUM(E6:E12)</f>
        <v>292237602.83744949</v>
      </c>
      <c r="F13" s="32">
        <f>SUM(F6:F12)</f>
        <v>316765013.36656547</v>
      </c>
      <c r="G13" s="32">
        <f>SUM(G6:G12)</f>
        <v>315225422.77860385</v>
      </c>
      <c r="H13" s="33">
        <f>SUM(H6:H12)</f>
        <v>1217076684.4618506</v>
      </c>
      <c r="N13" s="22"/>
    </row>
    <row r="24" spans="4:8">
      <c r="D24" s="4"/>
      <c r="E24" s="4"/>
      <c r="F24" s="4"/>
      <c r="G24" s="4"/>
      <c r="H24" s="4"/>
    </row>
  </sheetData>
  <mergeCells count="9">
    <mergeCell ref="B2:H2"/>
    <mergeCell ref="G3:G4"/>
    <mergeCell ref="B13:C13"/>
    <mergeCell ref="C3:C5"/>
    <mergeCell ref="B3:B5"/>
    <mergeCell ref="F3:F4"/>
    <mergeCell ref="H3:H5"/>
    <mergeCell ref="D3:D4"/>
    <mergeCell ref="E3:E4"/>
  </mergeCells>
  <phoneticPr fontId="15"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dimension ref="B1:H7"/>
  <sheetViews>
    <sheetView topLeftCell="A2" workbookViewId="0">
      <selection activeCell="M27" sqref="M27"/>
    </sheetView>
  </sheetViews>
  <sheetFormatPr defaultRowHeight="12.75"/>
  <cols>
    <col min="2" max="2" width="10.42578125" bestFit="1" customWidth="1"/>
    <col min="3" max="6" width="14.28515625" bestFit="1" customWidth="1"/>
  </cols>
  <sheetData>
    <row r="1" spans="2:8" ht="13.5" thickBot="1"/>
    <row r="2" spans="2:8" ht="25.5">
      <c r="B2" s="48"/>
      <c r="C2" s="49" t="s">
        <v>2</v>
      </c>
      <c r="D2" s="49" t="s">
        <v>13</v>
      </c>
      <c r="E2" s="49" t="s">
        <v>15</v>
      </c>
      <c r="F2" s="50" t="s">
        <v>170</v>
      </c>
    </row>
    <row r="3" spans="2:8" ht="15">
      <c r="B3" s="51" t="s">
        <v>124</v>
      </c>
      <c r="C3" s="36">
        <v>292848645</v>
      </c>
      <c r="D3" s="36">
        <v>292237602.83744949</v>
      </c>
      <c r="E3" s="36">
        <v>316765013</v>
      </c>
      <c r="F3" s="37">
        <v>315225423</v>
      </c>
    </row>
    <row r="4" spans="2:8" ht="15" hidden="1">
      <c r="B4" s="51"/>
      <c r="C4" s="52"/>
      <c r="D4" s="52"/>
      <c r="E4" s="52"/>
      <c r="F4" s="53"/>
    </row>
    <row r="5" spans="2:8" ht="15">
      <c r="B5" s="51" t="s">
        <v>125</v>
      </c>
      <c r="C5" s="36">
        <v>1455897041</v>
      </c>
      <c r="D5" s="36">
        <v>1454261983</v>
      </c>
      <c r="E5" s="36">
        <v>1575937618</v>
      </c>
      <c r="F5" s="37">
        <v>1568750839</v>
      </c>
    </row>
    <row r="6" spans="2:8" ht="15">
      <c r="B6" s="51" t="s">
        <v>126</v>
      </c>
      <c r="C6" s="54">
        <v>4.9714999999999998</v>
      </c>
      <c r="D6" s="54">
        <v>4.9714999999999998</v>
      </c>
      <c r="E6" s="54">
        <v>4.9751000000000003</v>
      </c>
      <c r="F6" s="55">
        <v>4.9766000000000004</v>
      </c>
    </row>
    <row r="7" spans="2:8" ht="39" thickBot="1">
      <c r="B7" s="56"/>
      <c r="C7" s="57" t="s">
        <v>47</v>
      </c>
      <c r="D7" s="57" t="s">
        <v>17</v>
      </c>
      <c r="E7" s="57" t="s">
        <v>159</v>
      </c>
      <c r="F7" s="58" t="s">
        <v>169</v>
      </c>
      <c r="H7" s="24"/>
    </row>
  </sheetData>
  <phoneticPr fontId="15"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G19"/>
  <sheetViews>
    <sheetView zoomScaleNormal="100" workbookViewId="0">
      <selection activeCell="C20" sqref="C20"/>
    </sheetView>
  </sheetViews>
  <sheetFormatPr defaultRowHeight="12.75"/>
  <cols>
    <col min="2" max="2" width="6" customWidth="1"/>
    <col min="3" max="3" width="19.5703125" customWidth="1"/>
    <col min="4" max="4" width="19.42578125" customWidth="1"/>
    <col min="5" max="5" width="20.42578125" customWidth="1"/>
    <col min="6" max="6" width="19.5703125" customWidth="1"/>
    <col min="7" max="7" width="19" customWidth="1"/>
  </cols>
  <sheetData>
    <row r="1" spans="2:7" ht="13.5" thickBot="1"/>
    <row r="2" spans="2:7" s="2" customFormat="1" ht="39.75" customHeight="1">
      <c r="B2" s="88" t="s">
        <v>183</v>
      </c>
      <c r="C2" s="89"/>
      <c r="D2" s="89"/>
      <c r="E2" s="89"/>
      <c r="F2" s="89"/>
      <c r="G2" s="90"/>
    </row>
    <row r="3" spans="2:7" ht="12.75" customHeight="1">
      <c r="B3" s="92" t="s">
        <v>22</v>
      </c>
      <c r="C3" s="87" t="s">
        <v>21</v>
      </c>
      <c r="D3" s="99" t="s">
        <v>1</v>
      </c>
      <c r="E3" s="99" t="s">
        <v>12</v>
      </c>
      <c r="F3" s="99" t="s">
        <v>14</v>
      </c>
      <c r="G3" s="98" t="s">
        <v>158</v>
      </c>
    </row>
    <row r="4" spans="2:7" ht="21.75" customHeight="1">
      <c r="B4" s="92"/>
      <c r="C4" s="87"/>
      <c r="D4" s="87"/>
      <c r="E4" s="87"/>
      <c r="F4" s="87"/>
      <c r="G4" s="97"/>
    </row>
    <row r="5" spans="2:7" ht="25.5">
      <c r="B5" s="92"/>
      <c r="C5" s="87"/>
      <c r="D5" s="47" t="s">
        <v>184</v>
      </c>
      <c r="E5" s="47" t="s">
        <v>185</v>
      </c>
      <c r="F5" s="47" t="s">
        <v>186</v>
      </c>
      <c r="G5" s="59" t="s">
        <v>187</v>
      </c>
    </row>
    <row r="6" spans="2:7" ht="15">
      <c r="B6" s="34">
        <f>k_total_tec_0424!B5</f>
        <v>1</v>
      </c>
      <c r="C6" s="35" t="str">
        <f>k_total_tec_0424!C5</f>
        <v>METROPOLITAN LIFE</v>
      </c>
      <c r="D6" s="62">
        <f>sume_euro_0424!D6/evolutie_rp_0424!D5</f>
        <v>36.101782582960723</v>
      </c>
      <c r="E6" s="62">
        <f>sume_euro_0424!E6/evolutie_rp_0424!E5</f>
        <v>35.988301777047511</v>
      </c>
      <c r="F6" s="62">
        <f>sume_euro_0424!G6/evolutie_rp_0424!F5</f>
        <v>38.821196358726276</v>
      </c>
      <c r="G6" s="63">
        <f>sume_euro_0424!G6/evolutie_rp_0424!G5</f>
        <v>38.782421239962261</v>
      </c>
    </row>
    <row r="7" spans="2:7" ht="15">
      <c r="B7" s="38">
        <f>k_total_tec_0424!B6</f>
        <v>2</v>
      </c>
      <c r="C7" s="35" t="str">
        <f>k_total_tec_0424!C6</f>
        <v>AZT VIITORUL TAU</v>
      </c>
      <c r="D7" s="62">
        <f>sume_euro_0424!D7/evolutie_rp_0424!D6</f>
        <v>35.515280588251414</v>
      </c>
      <c r="E7" s="62">
        <f>sume_euro_0424!E7/evolutie_rp_0424!E6</f>
        <v>35.370686312568637</v>
      </c>
      <c r="F7" s="62">
        <f>sume_euro_0424!G7/evolutie_rp_0424!F6</f>
        <v>37.982993746719231</v>
      </c>
      <c r="G7" s="63">
        <f>sume_euro_0424!G7/evolutie_rp_0424!G6</f>
        <v>37.966092264590593</v>
      </c>
    </row>
    <row r="8" spans="2:7" ht="15">
      <c r="B8" s="38">
        <f>k_total_tec_0424!B7</f>
        <v>3</v>
      </c>
      <c r="C8" s="39" t="str">
        <f>k_total_tec_0424!C7</f>
        <v>BCR</v>
      </c>
      <c r="D8" s="62">
        <f>sume_euro_0424!D8/evolutie_rp_0424!D7</f>
        <v>30.721332870908533</v>
      </c>
      <c r="E8" s="62">
        <f>sume_euro_0424!E8/evolutie_rp_0424!E7</f>
        <v>30.571736981515819</v>
      </c>
      <c r="F8" s="62">
        <f>sume_euro_0424!G8/evolutie_rp_0424!F7</f>
        <v>33.451594322481149</v>
      </c>
      <c r="G8" s="63">
        <f>sume_euro_0424!G8/evolutie_rp_0424!G7</f>
        <v>33.383390300228818</v>
      </c>
    </row>
    <row r="9" spans="2:7" ht="15">
      <c r="B9" s="38">
        <f>k_total_tec_0424!B8</f>
        <v>4</v>
      </c>
      <c r="C9" s="39" t="str">
        <f>k_total_tec_0424!C8</f>
        <v>BRD</v>
      </c>
      <c r="D9" s="62">
        <f>sume_euro_0424!D9/evolutie_rp_0424!D8</f>
        <v>29.330835042506827</v>
      </c>
      <c r="E9" s="62">
        <f>sume_euro_0424!E9/evolutie_rp_0424!E8</f>
        <v>29.231733207568467</v>
      </c>
      <c r="F9" s="62">
        <f>sume_euro_0424!G9/evolutie_rp_0424!F8</f>
        <v>31.45455968333053</v>
      </c>
      <c r="G9" s="63">
        <f>sume_euro_0424!G9/evolutie_rp_0424!G8</f>
        <v>31.384739887351994</v>
      </c>
    </row>
    <row r="10" spans="2:7" ht="15">
      <c r="B10" s="38">
        <f>k_total_tec_0424!B9</f>
        <v>5</v>
      </c>
      <c r="C10" s="39" t="str">
        <f>k_total_tec_0424!C9</f>
        <v>VITAL</v>
      </c>
      <c r="D10" s="62">
        <f>sume_euro_0424!D10/evolutie_rp_0424!D9</f>
        <v>30.852965193139969</v>
      </c>
      <c r="E10" s="62">
        <f>sume_euro_0424!E10/evolutie_rp_0424!E9</f>
        <v>30.906850301123949</v>
      </c>
      <c r="F10" s="62">
        <f>sume_euro_0424!G10/evolutie_rp_0424!F9</f>
        <v>32.967597143474215</v>
      </c>
      <c r="G10" s="63">
        <f>sume_euro_0424!G10/evolutie_rp_0424!G9</f>
        <v>32.927388204263508</v>
      </c>
    </row>
    <row r="11" spans="2:7" ht="15">
      <c r="B11" s="38">
        <f>k_total_tec_0424!B10</f>
        <v>6</v>
      </c>
      <c r="C11" s="39" t="str">
        <f>k_total_tec_0424!C10</f>
        <v>ARIPI</v>
      </c>
      <c r="D11" s="62">
        <f>sume_euro_0424!D11/evolutie_rp_0424!D10</f>
        <v>32.238645553925096</v>
      </c>
      <c r="E11" s="62">
        <f>sume_euro_0424!E11/evolutie_rp_0424!E10</f>
        <v>32.084333826832747</v>
      </c>
      <c r="F11" s="62">
        <f>sume_euro_0424!G11/evolutie_rp_0424!F10</f>
        <v>34.498508144037523</v>
      </c>
      <c r="G11" s="63">
        <f>sume_euro_0424!G11/evolutie_rp_0424!G10</f>
        <v>34.444301135668461</v>
      </c>
    </row>
    <row r="12" spans="2:7" ht="15">
      <c r="B12" s="38">
        <f>k_total_tec_0424!B11</f>
        <v>7</v>
      </c>
      <c r="C12" s="39" t="str">
        <f>k_total_tec_0424!C11</f>
        <v>NN</v>
      </c>
      <c r="D12" s="62">
        <f>sume_euro_0424!D12/evolutie_rp_0424!D11</f>
        <v>43.426930055167858</v>
      </c>
      <c r="E12" s="62">
        <f>sume_euro_0424!E12/evolutie_rp_0424!E11</f>
        <v>43.285764942384553</v>
      </c>
      <c r="F12" s="62">
        <f>sume_euro_0424!G12/evolutie_rp_0424!F11</f>
        <v>46.814644022648523</v>
      </c>
      <c r="G12" s="63">
        <f>sume_euro_0424!G12/evolutie_rp_0424!G11</f>
        <v>46.802975910491234</v>
      </c>
    </row>
    <row r="13" spans="2:7" ht="15.75" thickBot="1">
      <c r="B13" s="100" t="s">
        <v>20</v>
      </c>
      <c r="C13" s="101"/>
      <c r="D13" s="60">
        <f>sume_euro_0424!D13/evolutie_rp_0424!D12</f>
        <v>35.803811259581288</v>
      </c>
      <c r="E13" s="60">
        <f>sume_euro_0424!E13/evolutie_rp_0424!E12</f>
        <v>35.687658963355553</v>
      </c>
      <c r="F13" s="60">
        <f>sume_euro_0424!G13/evolutie_rp_0424!F12</f>
        <v>38.470484982966575</v>
      </c>
      <c r="G13" s="61">
        <f>sume_euro_0424!G13/evolutie_rp_0424!G12</f>
        <v>38.433303817173162</v>
      </c>
    </row>
    <row r="18" spans="3:3" ht="18">
      <c r="C18" s="1"/>
    </row>
    <row r="19" spans="3:3" ht="18">
      <c r="C19" s="1"/>
    </row>
  </sheetData>
  <mergeCells count="8">
    <mergeCell ref="F3:F4"/>
    <mergeCell ref="E3:E4"/>
    <mergeCell ref="D3:D4"/>
    <mergeCell ref="B2:G2"/>
    <mergeCell ref="B13:C13"/>
    <mergeCell ref="C3:C5"/>
    <mergeCell ref="B3:B5"/>
    <mergeCell ref="G3:G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G24" sqref="G24"/>
    </sheetView>
  </sheetViews>
  <sheetFormatPr defaultRowHeight="12.75"/>
  <cols>
    <col min="2" max="2" width="6" customWidth="1"/>
    <col min="3" max="3" width="17.28515625"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row r="2" spans="2:15" s="2" customFormat="1" ht="45.75" customHeight="1">
      <c r="B2" s="88" t="s">
        <v>188</v>
      </c>
      <c r="C2" s="89"/>
      <c r="D2" s="89"/>
      <c r="E2" s="89"/>
      <c r="F2" s="89"/>
      <c r="G2" s="89"/>
      <c r="H2" s="89"/>
      <c r="I2" s="89"/>
      <c r="J2" s="89"/>
      <c r="K2" s="89"/>
      <c r="L2" s="89"/>
      <c r="M2" s="90"/>
      <c r="N2" s="3"/>
      <c r="O2" s="3"/>
    </row>
    <row r="3" spans="2:15" ht="27" customHeight="1">
      <c r="B3" s="92" t="s">
        <v>22</v>
      </c>
      <c r="C3" s="87" t="s">
        <v>21</v>
      </c>
      <c r="D3" s="87" t="s">
        <v>160</v>
      </c>
      <c r="E3" s="87" t="s">
        <v>161</v>
      </c>
      <c r="F3" s="87" t="s">
        <v>162</v>
      </c>
      <c r="G3" s="87" t="s">
        <v>163</v>
      </c>
      <c r="H3" s="87" t="s">
        <v>157</v>
      </c>
      <c r="I3" s="87"/>
      <c r="J3" s="87"/>
      <c r="K3" s="87"/>
      <c r="L3" s="87" t="s">
        <v>164</v>
      </c>
      <c r="M3" s="97" t="s">
        <v>165</v>
      </c>
    </row>
    <row r="4" spans="2:15" ht="84" customHeight="1">
      <c r="B4" s="104"/>
      <c r="C4" s="103"/>
      <c r="D4" s="103"/>
      <c r="E4" s="103"/>
      <c r="F4" s="103"/>
      <c r="G4" s="87"/>
      <c r="H4" s="29" t="s">
        <v>137</v>
      </c>
      <c r="I4" s="29" t="s">
        <v>138</v>
      </c>
      <c r="J4" s="29" t="s">
        <v>7</v>
      </c>
      <c r="K4" s="29" t="s">
        <v>8</v>
      </c>
      <c r="L4" s="103"/>
      <c r="M4" s="105"/>
    </row>
    <row r="5" spans="2:15" ht="15.75">
      <c r="B5" s="34">
        <f>k_total_tec_0424!B5</f>
        <v>1</v>
      </c>
      <c r="C5" s="35" t="str">
        <f>k_total_tec_0424!C5</f>
        <v>METROPOLITAN LIFE</v>
      </c>
      <c r="D5" s="36">
        <v>1131213</v>
      </c>
      <c r="E5" s="52">
        <v>52</v>
      </c>
      <c r="F5" s="36">
        <v>30</v>
      </c>
      <c r="G5" s="36">
        <v>6</v>
      </c>
      <c r="H5" s="36">
        <v>484</v>
      </c>
      <c r="I5" s="36">
        <v>0</v>
      </c>
      <c r="J5" s="36">
        <v>0</v>
      </c>
      <c r="K5" s="36">
        <v>0</v>
      </c>
      <c r="L5" s="36">
        <v>1631</v>
      </c>
      <c r="M5" s="37">
        <f>D5-E5+F5+G5-H5+I5+L5+J5+K5</f>
        <v>1132344</v>
      </c>
      <c r="N5" s="64"/>
      <c r="O5" s="4"/>
    </row>
    <row r="6" spans="2:15" ht="15.75">
      <c r="B6" s="38">
        <f>k_total_tec_0424!B6</f>
        <v>2</v>
      </c>
      <c r="C6" s="35" t="str">
        <f>k_total_tec_0424!C6</f>
        <v>AZT VIITORUL TAU</v>
      </c>
      <c r="D6" s="36">
        <v>1684738</v>
      </c>
      <c r="E6" s="52">
        <v>55</v>
      </c>
      <c r="F6" s="36">
        <v>11</v>
      </c>
      <c r="G6" s="36">
        <v>4</v>
      </c>
      <c r="H6" s="36">
        <v>841</v>
      </c>
      <c r="I6" s="36">
        <v>0</v>
      </c>
      <c r="J6" s="36">
        <v>0</v>
      </c>
      <c r="K6" s="36">
        <v>0</v>
      </c>
      <c r="L6" s="36">
        <v>1631</v>
      </c>
      <c r="M6" s="37">
        <f t="shared" ref="M6:M11" si="0">D6-E6+F6+G6-H6+I6+L6+J6+K6</f>
        <v>1685488</v>
      </c>
      <c r="N6" s="64"/>
      <c r="O6" s="4"/>
    </row>
    <row r="7" spans="2:15" ht="15.75">
      <c r="B7" s="38">
        <f>k_total_tec_0424!B7</f>
        <v>3</v>
      </c>
      <c r="C7" s="39" t="str">
        <f>k_total_tec_0424!C7</f>
        <v>BCR</v>
      </c>
      <c r="D7" s="36">
        <v>781184</v>
      </c>
      <c r="E7" s="52">
        <v>22</v>
      </c>
      <c r="F7" s="36">
        <v>153</v>
      </c>
      <c r="G7" s="36">
        <v>21</v>
      </c>
      <c r="H7" s="36">
        <v>189</v>
      </c>
      <c r="I7" s="36">
        <v>0</v>
      </c>
      <c r="J7" s="36">
        <v>2</v>
      </c>
      <c r="K7" s="36">
        <v>0</v>
      </c>
      <c r="L7" s="36">
        <v>1631</v>
      </c>
      <c r="M7" s="37">
        <f t="shared" si="0"/>
        <v>782780</v>
      </c>
      <c r="N7" s="64"/>
      <c r="O7" s="4"/>
    </row>
    <row r="8" spans="2:15" ht="15.75">
      <c r="B8" s="38">
        <f>k_total_tec_0424!B8</f>
        <v>4</v>
      </c>
      <c r="C8" s="39" t="str">
        <f>k_total_tec_0424!C8</f>
        <v>BRD</v>
      </c>
      <c r="D8" s="36">
        <v>571328</v>
      </c>
      <c r="E8" s="52">
        <v>69</v>
      </c>
      <c r="F8" s="36">
        <v>0</v>
      </c>
      <c r="G8" s="36">
        <v>0</v>
      </c>
      <c r="H8" s="36">
        <v>299</v>
      </c>
      <c r="I8" s="36">
        <v>0</v>
      </c>
      <c r="J8" s="36">
        <v>0</v>
      </c>
      <c r="K8" s="36">
        <v>2</v>
      </c>
      <c r="L8" s="36">
        <v>1637</v>
      </c>
      <c r="M8" s="37">
        <f t="shared" si="0"/>
        <v>572599</v>
      </c>
      <c r="N8" s="64"/>
      <c r="O8" s="4"/>
    </row>
    <row r="9" spans="2:15" ht="15.75">
      <c r="B9" s="38">
        <f>k_total_tec_0424!B9</f>
        <v>5</v>
      </c>
      <c r="C9" s="39" t="str">
        <f>k_total_tec_0424!C9</f>
        <v>VITAL</v>
      </c>
      <c r="D9" s="36">
        <v>1040831</v>
      </c>
      <c r="E9" s="52">
        <v>68</v>
      </c>
      <c r="F9" s="36">
        <v>1</v>
      </c>
      <c r="G9" s="36">
        <v>13</v>
      </c>
      <c r="H9" s="36">
        <v>307</v>
      </c>
      <c r="I9" s="36">
        <v>0</v>
      </c>
      <c r="J9" s="36">
        <v>0</v>
      </c>
      <c r="K9" s="36">
        <v>1</v>
      </c>
      <c r="L9" s="36">
        <v>1631</v>
      </c>
      <c r="M9" s="37">
        <f t="shared" si="0"/>
        <v>1042102</v>
      </c>
      <c r="N9" s="64"/>
      <c r="O9" s="4"/>
    </row>
    <row r="10" spans="2:15" ht="15.75">
      <c r="B10" s="38">
        <f>k_total_tec_0424!B10</f>
        <v>6</v>
      </c>
      <c r="C10" s="39" t="str">
        <f>k_total_tec_0424!C10</f>
        <v>ARIPI</v>
      </c>
      <c r="D10" s="36">
        <v>878788</v>
      </c>
      <c r="E10" s="52">
        <v>26</v>
      </c>
      <c r="F10" s="36">
        <v>4</v>
      </c>
      <c r="G10" s="36">
        <v>3</v>
      </c>
      <c r="H10" s="36">
        <v>230</v>
      </c>
      <c r="I10" s="36">
        <v>1</v>
      </c>
      <c r="J10" s="36">
        <v>0</v>
      </c>
      <c r="K10" s="36">
        <v>0</v>
      </c>
      <c r="L10" s="36">
        <v>1631</v>
      </c>
      <c r="M10" s="37">
        <f t="shared" si="0"/>
        <v>880171</v>
      </c>
      <c r="N10" s="64"/>
      <c r="O10" s="4"/>
    </row>
    <row r="11" spans="2:15" ht="15.75">
      <c r="B11" s="38">
        <f>k_total_tec_0424!B11</f>
        <v>7</v>
      </c>
      <c r="C11" s="39" t="str">
        <f>k_total_tec_0424!C11</f>
        <v>NN</v>
      </c>
      <c r="D11" s="36">
        <v>2105873</v>
      </c>
      <c r="E11" s="52">
        <v>37</v>
      </c>
      <c r="F11" s="36">
        <v>130</v>
      </c>
      <c r="G11" s="36">
        <v>33</v>
      </c>
      <c r="H11" s="36">
        <v>1234</v>
      </c>
      <c r="I11" s="36">
        <v>0</v>
      </c>
      <c r="J11" s="36">
        <v>0</v>
      </c>
      <c r="K11" s="36">
        <v>2</v>
      </c>
      <c r="L11" s="36">
        <v>1631</v>
      </c>
      <c r="M11" s="37">
        <f t="shared" si="0"/>
        <v>2106398</v>
      </c>
      <c r="N11" s="65"/>
      <c r="O11" s="4"/>
    </row>
    <row r="12" spans="2:15" ht="15.75" thickBot="1">
      <c r="B12" s="100" t="s">
        <v>20</v>
      </c>
      <c r="C12" s="101"/>
      <c r="D12" s="32">
        <f t="shared" ref="D12:M12" si="1">SUM(D5:D11)</f>
        <v>8193955</v>
      </c>
      <c r="E12" s="32">
        <f t="shared" si="1"/>
        <v>329</v>
      </c>
      <c r="F12" s="32">
        <f t="shared" si="1"/>
        <v>329</v>
      </c>
      <c r="G12" s="32">
        <f t="shared" si="1"/>
        <v>80</v>
      </c>
      <c r="H12" s="32">
        <f t="shared" si="1"/>
        <v>3584</v>
      </c>
      <c r="I12" s="32">
        <f t="shared" si="1"/>
        <v>1</v>
      </c>
      <c r="J12" s="32">
        <f t="shared" si="1"/>
        <v>2</v>
      </c>
      <c r="K12" s="32">
        <f t="shared" si="1"/>
        <v>5</v>
      </c>
      <c r="L12" s="32">
        <f t="shared" si="1"/>
        <v>11423</v>
      </c>
      <c r="M12" s="33">
        <f t="shared" si="1"/>
        <v>8201882</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M3:M4"/>
    <mergeCell ref="D3:D4"/>
    <mergeCell ref="G3:G4"/>
    <mergeCell ref="B2:M2"/>
    <mergeCell ref="H3:K3"/>
    <mergeCell ref="E3:E4"/>
    <mergeCell ref="F3:F4"/>
    <mergeCell ref="B3:B4"/>
    <mergeCell ref="B12:C12"/>
    <mergeCell ref="L3:L4"/>
    <mergeCell ref="C3:C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E3"/>
  <sheetViews>
    <sheetView workbookViewId="0">
      <selection activeCell="L30" sqref="L30"/>
    </sheetView>
  </sheetViews>
  <sheetFormatPr defaultRowHeight="12.75"/>
  <cols>
    <col min="2" max="5" width="16.140625" customWidth="1"/>
  </cols>
  <sheetData>
    <row r="1" spans="2:5" ht="13.5" thickBot="1"/>
    <row r="2" spans="2:5">
      <c r="B2" s="66" t="s">
        <v>1</v>
      </c>
      <c r="C2" s="49" t="s">
        <v>12</v>
      </c>
      <c r="D2" s="49" t="s">
        <v>14</v>
      </c>
      <c r="E2" s="50" t="s">
        <v>158</v>
      </c>
    </row>
    <row r="3" spans="2:5" ht="15.75" thickBot="1">
      <c r="B3" s="67">
        <v>8179259</v>
      </c>
      <c r="C3" s="68">
        <v>8188758</v>
      </c>
      <c r="D3" s="68">
        <v>8193955</v>
      </c>
      <c r="E3" s="69">
        <v>8201882</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E6"/>
  <sheetViews>
    <sheetView workbookViewId="0">
      <selection activeCell="I36" sqref="I36"/>
    </sheetView>
  </sheetViews>
  <sheetFormatPr defaultRowHeight="12.75"/>
  <cols>
    <col min="2" max="5" width="16.7109375" customWidth="1"/>
  </cols>
  <sheetData>
    <row r="1" spans="2:5" ht="13.5" thickBot="1"/>
    <row r="2" spans="2:5">
      <c r="B2" s="66" t="s">
        <v>1</v>
      </c>
      <c r="C2" s="49" t="s">
        <v>12</v>
      </c>
      <c r="D2" s="49" t="s">
        <v>14</v>
      </c>
      <c r="E2" s="50" t="s">
        <v>158</v>
      </c>
    </row>
    <row r="3" spans="2:5" ht="15.75" thickBot="1">
      <c r="B3" s="67">
        <v>4196756</v>
      </c>
      <c r="C3" s="68">
        <v>4209880</v>
      </c>
      <c r="D3" s="68">
        <v>4218658</v>
      </c>
      <c r="E3" s="69">
        <v>4230081</v>
      </c>
    </row>
    <row r="6" spans="2:5">
      <c r="B6" s="4"/>
      <c r="C6" s="4"/>
      <c r="D6" s="4"/>
      <c r="E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k_total_tec_0424</vt:lpstr>
      <vt:lpstr>regularizati_0424</vt:lpstr>
      <vt:lpstr>evolutie_rp_0424</vt:lpstr>
      <vt:lpstr>sume_euro_0424</vt:lpstr>
      <vt:lpstr>sume_euro_0424_graf</vt:lpstr>
      <vt:lpstr>evolutie_contrib_0424</vt:lpstr>
      <vt:lpstr>part_fonduri_0424</vt:lpstr>
      <vt:lpstr>evolutie_rp_0424_graf</vt:lpstr>
      <vt:lpstr>evolutie_aleatorii_0424_graf</vt:lpstr>
      <vt:lpstr>participanti_judete_0424</vt:lpstr>
      <vt:lpstr>participanti_jud_dom_0424</vt:lpstr>
      <vt:lpstr>conturi_goale_0424</vt:lpstr>
      <vt:lpstr>rp_sexe_0424</vt:lpstr>
      <vt:lpstr>Sheet2</vt:lpstr>
      <vt:lpstr>rp_varste_sexe_0424</vt:lpstr>
      <vt:lpstr>Sheet1</vt:lpstr>
      <vt:lpstr>evolutie_contrib_0424!Print_Area</vt:lpstr>
      <vt:lpstr>evolutie_rp_0424!Print_Area</vt:lpstr>
      <vt:lpstr>k_total_tec_0424!Print_Area</vt:lpstr>
      <vt:lpstr>part_fonduri_0424!Print_Area</vt:lpstr>
      <vt:lpstr>participanti_judete_0424!Print_Area</vt:lpstr>
      <vt:lpstr>rp_sexe_0424!Print_Area</vt:lpstr>
      <vt:lpstr>rp_varste_sexe_0424!Print_Area</vt:lpstr>
      <vt:lpstr>sume_euro_0424!Print_Area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2024-06-21T08:54:24Z</cp:lastPrinted>
  <dcterms:created xsi:type="dcterms:W3CDTF">2008-08-08T07:39:32Z</dcterms:created>
  <dcterms:modified xsi:type="dcterms:W3CDTF">2024-06-21T09:19:32Z</dcterms:modified>
</cp:coreProperties>
</file>