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520" yWindow="30" windowWidth="14370" windowHeight="13500" tabRatio="860"/>
  </bookViews>
  <sheets>
    <sheet name="k_total_tec_0324" sheetId="23" r:id="rId1"/>
    <sheet name="regularizati_0324" sheetId="31" r:id="rId2"/>
    <sheet name="evolutie_rp_0324" sheetId="1" r:id="rId3"/>
    <sheet name="sume_euro_0324" sheetId="15" r:id="rId4"/>
    <sheet name="sume_euro_0324_graf" sheetId="16" r:id="rId5"/>
    <sheet name="evolutie_contrib_0324" sheetId="25" r:id="rId6"/>
    <sheet name="part_fonduri_0324" sheetId="24" r:id="rId7"/>
    <sheet name="evolutie_rp_0324_graf" sheetId="13" r:id="rId8"/>
    <sheet name="evolutie_aleatorii_0324_graf" sheetId="14" r:id="rId9"/>
    <sheet name="participanti_judete_0324" sheetId="17" r:id="rId10"/>
    <sheet name="participanti_jud_dom_0324" sheetId="32" r:id="rId11"/>
    <sheet name="conturi_goale_0324" sheetId="30" r:id="rId12"/>
    <sheet name="rp_sexe_0324" sheetId="26" r:id="rId13"/>
    <sheet name="Sheet2" sheetId="34" r:id="rId14"/>
    <sheet name="rp_varste_sexe_0324" sheetId="28" r:id="rId15"/>
    <sheet name="Sheet1" sheetId="33" r:id="rId16"/>
  </sheets>
  <externalReferences>
    <externalReference r:id="rId17"/>
  </externalReferences>
  <definedNames>
    <definedName name="_xlnm.Print_Area" localSheetId="5">evolutie_contrib_0324!#REF!</definedName>
    <definedName name="_xlnm.Print_Area" localSheetId="2">evolutie_rp_0324!#REF!</definedName>
    <definedName name="_xlnm.Print_Area" localSheetId="0">k_total_tec_0324!$B$2:$K$16</definedName>
    <definedName name="_xlnm.Print_Area" localSheetId="6">part_fonduri_0324!$B$2:$M$12</definedName>
    <definedName name="_xlnm.Print_Area" localSheetId="10">participanti_jud_dom_0324!#REF!</definedName>
    <definedName name="_xlnm.Print_Area" localSheetId="9">participanti_judete_0324!$B$2:$E$48</definedName>
    <definedName name="_xlnm.Print_Area" localSheetId="12">rp_sexe_0324!$B$2:$F$12</definedName>
    <definedName name="_xlnm.Print_Area" localSheetId="14">rp_varste_sexe_0324!$B$2:$P$14</definedName>
    <definedName name="_xlnm.Print_Area" localSheetId="3">sume_euro_0324!#REF!</definedName>
  </definedNames>
  <calcPr calcId="125725"/>
</workbook>
</file>

<file path=xl/calcChain.xml><?xml version="1.0" encoding="utf-8"?>
<calcChain xmlns="http://schemas.openxmlformats.org/spreadsheetml/2006/main">
  <c r="B7" i="28"/>
  <c r="C7"/>
  <c r="D7"/>
  <c r="E7"/>
  <c r="F7"/>
  <c r="G7"/>
  <c r="H7"/>
  <c r="B8"/>
  <c r="C8"/>
  <c r="E8"/>
  <c r="F8"/>
  <c r="G8"/>
  <c r="H8"/>
  <c r="H14" s="1"/>
  <c r="B9"/>
  <c r="C9"/>
  <c r="E9"/>
  <c r="F9"/>
  <c r="G9"/>
  <c r="D9" s="1"/>
  <c r="H9"/>
  <c r="B10"/>
  <c r="C10"/>
  <c r="E10"/>
  <c r="F10"/>
  <c r="D10" s="1"/>
  <c r="G10"/>
  <c r="H10"/>
  <c r="B11"/>
  <c r="C11"/>
  <c r="E11"/>
  <c r="D11" s="1"/>
  <c r="F11"/>
  <c r="G11"/>
  <c r="H11"/>
  <c r="B12"/>
  <c r="C12"/>
  <c r="D12"/>
  <c r="E12"/>
  <c r="F12"/>
  <c r="G12"/>
  <c r="H12"/>
  <c r="B13"/>
  <c r="D13"/>
  <c r="E13"/>
  <c r="F13"/>
  <c r="G13"/>
  <c r="H13"/>
  <c r="E14"/>
  <c r="I14"/>
  <c r="J14"/>
  <c r="K14"/>
  <c r="L14"/>
  <c r="M14"/>
  <c r="N14"/>
  <c r="O14"/>
  <c r="P14"/>
  <c r="B5" i="26"/>
  <c r="C5"/>
  <c r="D5"/>
  <c r="B6"/>
  <c r="C6"/>
  <c r="D6"/>
  <c r="B7"/>
  <c r="C7"/>
  <c r="D7"/>
  <c r="B8"/>
  <c r="C8"/>
  <c r="D8"/>
  <c r="B9"/>
  <c r="C9"/>
  <c r="D9"/>
  <c r="B10"/>
  <c r="C10"/>
  <c r="D10"/>
  <c r="B11"/>
  <c r="D11"/>
  <c r="D12" s="1"/>
  <c r="E12"/>
  <c r="F12"/>
  <c r="D53" i="32"/>
  <c r="E5" i="17"/>
  <c r="E11"/>
  <c r="E17"/>
  <c r="E23"/>
  <c r="E29"/>
  <c r="E35"/>
  <c r="E41"/>
  <c r="E47"/>
  <c r="D48"/>
  <c r="E10" s="1"/>
  <c r="B5" i="24"/>
  <c r="C5"/>
  <c r="M5"/>
  <c r="B6"/>
  <c r="C6"/>
  <c r="M6"/>
  <c r="M12" s="1"/>
  <c r="B7"/>
  <c r="C7"/>
  <c r="M7"/>
  <c r="B8"/>
  <c r="C8"/>
  <c r="M8"/>
  <c r="B9"/>
  <c r="C9"/>
  <c r="M9"/>
  <c r="B10"/>
  <c r="C10"/>
  <c r="M10"/>
  <c r="B11"/>
  <c r="C11"/>
  <c r="M11"/>
  <c r="D12"/>
  <c r="E12"/>
  <c r="F12"/>
  <c r="G12"/>
  <c r="H12"/>
  <c r="I12"/>
  <c r="J12"/>
  <c r="K12"/>
  <c r="L12"/>
  <c r="P6" i="15"/>
  <c r="P13" s="1"/>
  <c r="P7"/>
  <c r="P8"/>
  <c r="P9"/>
  <c r="P10"/>
  <c r="P11"/>
  <c r="P12"/>
  <c r="D13"/>
  <c r="E13"/>
  <c r="F13"/>
  <c r="G13"/>
  <c r="H13"/>
  <c r="I13"/>
  <c r="J13"/>
  <c r="K13"/>
  <c r="L13"/>
  <c r="M13"/>
  <c r="N13"/>
  <c r="O13"/>
  <c r="G18"/>
  <c r="G25" s="1"/>
  <c r="G19"/>
  <c r="G20"/>
  <c r="G21"/>
  <c r="G22"/>
  <c r="G23"/>
  <c r="G24"/>
  <c r="E25"/>
  <c r="F25"/>
  <c r="D12" i="1"/>
  <c r="E12"/>
  <c r="F12"/>
  <c r="G12"/>
  <c r="H12"/>
  <c r="I12"/>
  <c r="J12"/>
  <c r="K12"/>
  <c r="L12"/>
  <c r="M12"/>
  <c r="N12"/>
  <c r="O12"/>
  <c r="D23"/>
  <c r="E23"/>
  <c r="F23"/>
  <c r="B6" i="31"/>
  <c r="F6"/>
  <c r="I6"/>
  <c r="C7"/>
  <c r="F7"/>
  <c r="I7"/>
  <c r="C8"/>
  <c r="F8"/>
  <c r="I8"/>
  <c r="C9"/>
  <c r="F9"/>
  <c r="C10"/>
  <c r="F10"/>
  <c r="C11"/>
  <c r="F11"/>
  <c r="F12"/>
  <c r="I12"/>
  <c r="D13"/>
  <c r="E13"/>
  <c r="F13" s="1"/>
  <c r="G13"/>
  <c r="H10" s="1"/>
  <c r="J13"/>
  <c r="K13"/>
  <c r="I6" i="23"/>
  <c r="K6"/>
  <c r="K13" s="1"/>
  <c r="I7"/>
  <c r="K7"/>
  <c r="I8"/>
  <c r="K8"/>
  <c r="I9"/>
  <c r="K9"/>
  <c r="I10"/>
  <c r="K10"/>
  <c r="I11"/>
  <c r="K11"/>
  <c r="I12"/>
  <c r="K12"/>
  <c r="D13"/>
  <c r="E13"/>
  <c r="F13"/>
  <c r="G13"/>
  <c r="H13"/>
  <c r="I13"/>
  <c r="J13"/>
  <c r="F14" i="28" l="1"/>
  <c r="G14"/>
  <c r="D8"/>
  <c r="D14" s="1"/>
  <c r="E42" i="17"/>
  <c r="E36"/>
  <c r="E30"/>
  <c r="E24"/>
  <c r="E18"/>
  <c r="E12"/>
  <c r="E6"/>
  <c r="E48"/>
  <c r="E43"/>
  <c r="E37"/>
  <c r="E31"/>
  <c r="E25"/>
  <c r="E19"/>
  <c r="E13"/>
  <c r="E7"/>
  <c r="E44"/>
  <c r="E38"/>
  <c r="E32"/>
  <c r="E26"/>
  <c r="E20"/>
  <c r="E14"/>
  <c r="E8"/>
  <c r="E45"/>
  <c r="E39"/>
  <c r="E33"/>
  <c r="E27"/>
  <c r="E21"/>
  <c r="E15"/>
  <c r="E9"/>
  <c r="E46"/>
  <c r="E40"/>
  <c r="E34"/>
  <c r="E28"/>
  <c r="E22"/>
  <c r="E16"/>
  <c r="H13" i="31"/>
  <c r="H12"/>
  <c r="H8"/>
  <c r="H7"/>
  <c r="H11"/>
  <c r="H9"/>
  <c r="H6"/>
  <c r="I13"/>
</calcChain>
</file>

<file path=xl/sharedStrings.xml><?xml version="1.0" encoding="utf-8"?>
<sst xmlns="http://schemas.openxmlformats.org/spreadsheetml/2006/main" count="515" uniqueCount="282">
  <si>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</si>
  <si>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</si>
  <si>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</si>
  <si>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</si>
  <si>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</si>
  <si>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</si>
  <si>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</si>
  <si>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</si>
  <si>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</si>
  <si>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</si>
  <si>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</si>
  <si>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</si>
  <si>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</si>
  <si>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</si>
  <si>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</si>
  <si>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</si>
  <si>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</si>
  <si>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</si>
  <si>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</si>
  <si>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</si>
  <si>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</si>
  <si>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</si>
  <si>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</si>
  <si>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</si>
  <si>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</si>
  <si>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</si>
  <si>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</si>
  <si>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</si>
  <si>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</si>
  <si>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 xml:space="preserve">1Euro 4,9715 BNR 18/03/2024)              </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</si>
  <si>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</si>
  <si>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</si>
  <si>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</si>
  <si>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</si>
  <si>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</si>
  <si>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</si>
  <si>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</si>
  <si>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</si>
  <si>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</si>
  <si>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</si>
  <si>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</si>
  <si>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</si>
  <si>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</si>
  <si>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</si>
  <si>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</si>
  <si>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</si>
  <si>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</si>
  <si>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</si>
  <si>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</si>
  <si>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</si>
  <si>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</si>
  <si>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</si>
  <si>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</si>
  <si>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</si>
  <si>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</si>
  <si>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</si>
  <si>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</si>
  <si>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</si>
  <si>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</si>
  <si>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</si>
  <si>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</si>
  <si>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</si>
  <si>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</si>
  <si>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</si>
  <si>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</si>
  <si>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</si>
  <si>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</si>
  <si>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</si>
  <si>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</si>
  <si>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</si>
  <si>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</si>
  <si>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</si>
  <si>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</si>
  <si>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</si>
  <si>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</si>
  <si>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</si>
  <si>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</si>
  <si>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</si>
  <si>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</si>
  <si>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</si>
  <si>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</si>
  <si>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</si>
  <si>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</si>
  <si>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</si>
  <si>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</si>
  <si>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</si>
  <si>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</si>
  <si>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</si>
  <si>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</si>
  <si>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</si>
  <si>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</si>
  <si>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</si>
  <si>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</si>
  <si>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</si>
  <si>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</si>
  <si>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</si>
  <si>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</si>
  <si>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</si>
  <si>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</si>
  <si>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</si>
  <si>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</si>
  <si>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</si>
  <si>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</si>
  <si>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</si>
  <si>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</si>
  <si>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</si>
  <si>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</si>
  <si>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</si>
  <si>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</si>
  <si>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</si>
  <si>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</si>
  <si>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</si>
  <si>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</si>
  <si>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</si>
  <si>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</si>
  <si>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</si>
  <si>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</si>
  <si>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</si>
  <si>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</si>
  <si>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</si>
  <si>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</si>
  <si>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</si>
  <si>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</si>
  <si>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</si>
  <si>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</si>
  <si>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</si>
  <si>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</si>
  <si>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</si>
  <si>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</si>
  <si>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</si>
  <si>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</si>
  <si>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</si>
  <si>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</si>
  <si>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</si>
  <si>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</si>
  <si>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</si>
  <si>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</si>
  <si>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</si>
  <si>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</si>
  <si>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</si>
  <si>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</si>
  <si>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</si>
  <si>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</si>
  <si>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</si>
  <si>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</si>
  <si>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</si>
  <si>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</si>
  <si>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ianuarie 2024</t>
  </si>
  <si>
    <t>Luna de referinta</t>
  </si>
  <si>
    <t xml:space="preserve">COMENZI </t>
  </si>
  <si>
    <t>februarie 2024</t>
  </si>
  <si>
    <t>IANUARIE 2024</t>
  </si>
  <si>
    <t>Ianuarie 2024</t>
  </si>
  <si>
    <t>Denumire CTP</t>
  </si>
  <si>
    <t>Alte nationalitati</t>
  </si>
  <si>
    <t>peste 45 de ani</t>
  </si>
  <si>
    <t>35-45 ani</t>
  </si>
  <si>
    <t>Preluati MapN acte aderare</t>
  </si>
  <si>
    <t>Preluati MapN repartizare aleatorie</t>
  </si>
  <si>
    <t>NN</t>
  </si>
  <si>
    <t>martie 2024</t>
  </si>
  <si>
    <t>METROPOLITAN LIFE</t>
  </si>
  <si>
    <t>FEBRUARIE 2024</t>
  </si>
  <si>
    <t>Februarie 2024</t>
  </si>
  <si>
    <t>MARTIE 2024</t>
  </si>
  <si>
    <t>Martie 2024</t>
  </si>
  <si>
    <t>Numar participanti in Registrul Participantilor la luna de referinta  FEBRUARIE 2024</t>
  </si>
  <si>
    <t>Transferuri validate catre alte fonduri la luna de referinta MARTIE 2024</t>
  </si>
  <si>
    <t>Transferuri validate de la alte fonduri la luna de referinta MARTIE 2024</t>
  </si>
  <si>
    <t>Acte aderare validate pentru luna de referinta MARTIE 2024</t>
  </si>
  <si>
    <t>Asigurati repartizati aleatoriu la luna de referinta MARTIE 2024</t>
  </si>
  <si>
    <t>Numar participanti in Registrul participantilor dupa repartizarea aleatorie la luna de referinta   MARTIE 2024</t>
  </si>
  <si>
    <t>Numar de participanti pentru care se fac viramente in luna de referinta MARTIE 2024</t>
  </si>
  <si>
    <t>Numar participanti in registrul participantilor</t>
  </si>
  <si>
    <t xml:space="preserve">1Euro 4,9763 BNR 18/04/2024)              </t>
  </si>
  <si>
    <t>(BNR 17/05/2024)</t>
  </si>
  <si>
    <t xml:space="preserve">1Euro 4,9751 BNR 17/05/2024)              </t>
  </si>
  <si>
    <t>Situatie centralizatoare
privind numarul participantilor si contributiile virate la fondurile de pensii administrate privat
aferente lunii de referinta MARTIE 2024</t>
  </si>
  <si>
    <t xml:space="preserve">1 EUR </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</si>
  <si>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</si>
  <si>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</si>
  <si>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</si>
  <si>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</si>
  <si>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IANUARIE 2023</t>
  </si>
  <si>
    <t>FEBRUARIE 2023</t>
  </si>
  <si>
    <t>MARTIE 2023</t>
  </si>
  <si>
    <t>APRILIE 2023</t>
  </si>
  <si>
    <t>MAI 2023</t>
  </si>
  <si>
    <t>IUNIE 2023</t>
  </si>
  <si>
    <t>IULIE 2023</t>
  </si>
  <si>
    <t>AUGUST 2023</t>
  </si>
  <si>
    <t>SEPTEMBRIE 2023</t>
  </si>
  <si>
    <t>OCTOMBRIE 2023</t>
  </si>
  <si>
    <t>NOIEMBRIE 2023</t>
  </si>
  <si>
    <t>DECEMBRIE 2023</t>
  </si>
  <si>
    <t>Situatie centralizatoare               
privind evolutia numarului de participanti din Registrul participantilor 
pana la luna de referinta 
MARTIE 2024</t>
  </si>
  <si>
    <t xml:space="preserve">1Euro 4,9219 
BNR (20/03/2023)              </t>
  </si>
  <si>
    <t xml:space="preserve">1Euro 4,9372 
BNR (18/04/2023)              </t>
  </si>
  <si>
    <t xml:space="preserve">1Euro 4,9731 
BNR (18/05/2023)              </t>
  </si>
  <si>
    <t xml:space="preserve">1Euro 4,9596 
BNR (19/06/2023)              </t>
  </si>
  <si>
    <t xml:space="preserve">1Euro 4,9385 
BNR (18/07/2023)              </t>
  </si>
  <si>
    <t xml:space="preserve">1Euro 4,9442 
BNR (18/08/2023)              </t>
  </si>
  <si>
    <t xml:space="preserve">1Euro 4,9679 
BNR (18/09/2023)              </t>
  </si>
  <si>
    <t xml:space="preserve">1Euro 4,9705 
BNR (18/10/2023)              </t>
  </si>
  <si>
    <t xml:space="preserve">1Euro 4,9711 
BNR (17/11/2023)              </t>
  </si>
  <si>
    <t xml:space="preserve">1Euro 4,9676 
BNR (18/12/2023)              </t>
  </si>
  <si>
    <t xml:space="preserve">1Euro 4,9765 
BNR (18/01/2024)              </t>
  </si>
  <si>
    <t xml:space="preserve">1Euro 4,9773 
BNR (19/02/2024)              </t>
  </si>
  <si>
    <t xml:space="preserve">1Euro 4,9715 
BNR (18/03/2024)              </t>
  </si>
  <si>
    <t xml:space="preserve">1Euro 4,9763 
BNR (18/04/2024)              </t>
  </si>
  <si>
    <t xml:space="preserve">1Euro 4,9751 
BNR (17/05/2024)              </t>
  </si>
  <si>
    <t>Situatie centralizatoare                
privind valoarea in Euro a viramentelor catre fondurile de pensii administrate privat 
aferente lunilor de referinta 
IANUARIE 2023 - MARTIE 2024</t>
  </si>
  <si>
    <t>Ianuarie 2023</t>
  </si>
  <si>
    <t>Februarie 2023</t>
  </si>
  <si>
    <t>Martie 2023</t>
  </si>
  <si>
    <t>Aprilie 2023</t>
  </si>
  <si>
    <t>Mai 2023</t>
  </si>
  <si>
    <t>Iunie 2023</t>
  </si>
  <si>
    <t>Iulie 2023</t>
  </si>
  <si>
    <t>August 2023</t>
  </si>
  <si>
    <t>Septembrie 2023</t>
  </si>
  <si>
    <t>Octombrie 2023</t>
  </si>
  <si>
    <t>Noiembrie 2023</t>
  </si>
  <si>
    <t>Decembrie 2023</t>
  </si>
  <si>
    <t xml:space="preserve">1Euro 4,9219 BNR 20/03/2023)              </t>
  </si>
  <si>
    <t xml:space="preserve">1Euro 4,9372 BNR 18/04/2023)              </t>
  </si>
  <si>
    <t xml:space="preserve">1Euro 4,9731 BNR 18/05/2023)              </t>
  </si>
  <si>
    <t xml:space="preserve">1Euro 4,9596 BNR 19/06/2023)              </t>
  </si>
  <si>
    <t xml:space="preserve">1Euro 4,9385 BNR 18/07/2023)              </t>
  </si>
  <si>
    <t xml:space="preserve">1Euro 4,9442 BNR 18/08/2023)              </t>
  </si>
  <si>
    <t xml:space="preserve">1Euro 4,9679 BNR 18/09/2023)              </t>
  </si>
  <si>
    <t xml:space="preserve">1Euro 4,9705 BNR 18/10/2023)              </t>
  </si>
  <si>
    <t xml:space="preserve">1Euro 4,9711 BNR 17/11/2023)              </t>
  </si>
  <si>
    <t xml:space="preserve">1Euro 4,9676 BNR 18/12/2023)              </t>
  </si>
  <si>
    <t xml:space="preserve">1Euro 4,9765 BNR 18/01/2024)              </t>
  </si>
  <si>
    <t xml:space="preserve">1Euro 4,9773 BNR 19/02/2024)              </t>
  </si>
  <si>
    <t xml:space="preserve">1Euro 4,9219 
BNR 20/03/2023)              </t>
  </si>
  <si>
    <t xml:space="preserve">1Euro 4,9372 
BNR 18/04/2023)              </t>
  </si>
  <si>
    <t xml:space="preserve">1Euro 4,9731 
BNR 18/05/2023)              </t>
  </si>
  <si>
    <t xml:space="preserve">1Euro 4,9596 
BNR 19/06/2023)              </t>
  </si>
  <si>
    <t xml:space="preserve">1Euro 4,9385 
BNR 18/07/2023)              </t>
  </si>
  <si>
    <t xml:space="preserve">1Euro 4,9442 
BNR 18/08/2023)              </t>
  </si>
  <si>
    <t xml:space="preserve">1Euro 4,9679 
BNR 18/09/2023)              </t>
  </si>
  <si>
    <t xml:space="preserve">1Euro 4,9705 
BNR 18/10/2023)              </t>
  </si>
  <si>
    <t xml:space="preserve">1Euro 4,9711 
BNR 17/11/2023)              </t>
  </si>
  <si>
    <t xml:space="preserve">1Euro 4,9676 
BNR 18/12/2023)              </t>
  </si>
  <si>
    <t xml:space="preserve">1Euro 4,9765 
BNR 18/01/2024)              </t>
  </si>
  <si>
    <t xml:space="preserve">1Euro 4,9773 
BNR 19/02/2024)              </t>
  </si>
  <si>
    <t xml:space="preserve">1Euro 4,9715 
BNR 18/03/2024)              </t>
  </si>
  <si>
    <t xml:space="preserve">1Euro 4,9763 
BNR 18/04/2024)              </t>
  </si>
  <si>
    <t>Situatie centralizatoare               
privind evolutia contributiei medii in Euro la pilonul II a participantilor pana la luna de referinta 
MARTIE 2024</t>
  </si>
  <si>
    <t>MARTIE
2024</t>
  </si>
  <si>
    <t>Situatie centralizatoare               
privind evolutia contributiei medii in Euro la pilonul II a participantilor pana la luna de referinta
 MARTIE 2024</t>
  </si>
  <si>
    <t xml:space="preserve">IANUARIE </t>
  </si>
  <si>
    <t xml:space="preserve">FEBRUARIE </t>
  </si>
  <si>
    <t xml:space="preserve">MARTIE </t>
  </si>
  <si>
    <t xml:space="preserve">APRILIE </t>
  </si>
  <si>
    <t xml:space="preserve">MAI </t>
  </si>
  <si>
    <t xml:space="preserve">IUNIE </t>
  </si>
  <si>
    <t>IULIE</t>
  </si>
  <si>
    <t xml:space="preserve">AUGUST </t>
  </si>
  <si>
    <t>SEPTEMBRIE</t>
  </si>
  <si>
    <t xml:space="preserve">OCTOMBRIE </t>
  </si>
  <si>
    <t xml:space="preserve">NOIEMBRIE </t>
  </si>
  <si>
    <t xml:space="preserve">DECEMBRIE </t>
  </si>
  <si>
    <t>IANUARIE 2022</t>
  </si>
  <si>
    <t>FEBRUARIE 2022</t>
  </si>
  <si>
    <t>MARTIE 2022</t>
  </si>
  <si>
    <t>APRILIE 2022</t>
  </si>
  <si>
    <t>MAI 2022</t>
  </si>
  <si>
    <t>IUNIE 2022</t>
  </si>
  <si>
    <t>IULIE 2022</t>
  </si>
  <si>
    <t>AUGUST 2022</t>
  </si>
  <si>
    <t>SEPTEMBRIE 2022</t>
  </si>
  <si>
    <t>OCTOMBRIE 2022</t>
  </si>
  <si>
    <t>NOIEMBRIE 2022</t>
  </si>
  <si>
    <t>DECEMBRIE 2022</t>
  </si>
  <si>
    <t>Situatie centralizatoare           
privind repartizarea participantilor dupa judetul 
angajatorului la luna de referinta 
MARTIE 2024</t>
  </si>
  <si>
    <t>Situatie centralizatoare privind repartizarea participantilor
 dupa judetul de domiciliu pentru care se fac viramente 
la luna de referinta 
MARTIE 2024</t>
  </si>
  <si>
    <t>Situatie centralizatoare privind numarul de participanti  
care nu figurează cu declaraţii depuse 
in sistemul public de pensii</t>
  </si>
  <si>
    <t>Situatie centralizatoare    
privind repartizarea pe sexe a participantilor    
aferente lunii de referinta 
MARTIE 2024</t>
  </si>
  <si>
    <t>Situatie centralizatoare              
privind repartizarea pe sexe si varste a participantilor              
aferente lunii de referinta 
MARTIE 2024</t>
  </si>
</sst>
</file>

<file path=xl/styles.xml><?xml version="1.0" encoding="utf-8"?>
<styleSheet xmlns="http://schemas.openxmlformats.org/spreadsheetml/2006/main">
  <numFmts count="1">
    <numFmt numFmtId="164" formatCode="#,##0.0000"/>
  </numFmts>
  <fonts count="22">
    <font>
      <sz val="10"/>
      <name val="Arial"/>
      <charset val="238"/>
    </font>
    <font>
      <sz val="10"/>
      <name val="Arial"/>
      <charset val="238"/>
    </font>
    <font>
      <b/>
      <sz val="12"/>
      <name val="Arial"/>
      <family val="2"/>
    </font>
    <font>
      <sz val="12"/>
      <name val="Arial"/>
      <family val="2"/>
    </font>
    <font>
      <b/>
      <sz val="14"/>
      <name val="Arial"/>
      <family val="2"/>
    </font>
    <font>
      <sz val="14"/>
      <name val="Arial"/>
      <family val="2"/>
    </font>
    <font>
      <sz val="10"/>
      <name val="Arial"/>
      <family val="2"/>
    </font>
    <font>
      <sz val="11"/>
      <color indexed="8"/>
      <name val="Calibri"/>
      <family val="2"/>
    </font>
    <font>
      <sz val="11"/>
      <color indexed="9"/>
      <name val="Calibri"/>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family val="2"/>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7" tint="0.39997558519241921"/>
        <bgColor indexed="64"/>
      </patternFill>
    </fill>
  </fills>
  <borders count="23">
    <border>
      <left/>
      <right/>
      <top/>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 fillId="0" borderId="0"/>
    <xf numFmtId="0" fontId="6" fillId="0" borderId="0"/>
    <xf numFmtId="0" fontId="9" fillId="0" borderId="1" applyNumberFormat="0" applyFill="0" applyAlignment="0" applyProtection="0"/>
  </cellStyleXfs>
  <cellXfs count="145">
    <xf numFmtId="0" fontId="0" fillId="0" borderId="0" xfId="0"/>
    <xf numFmtId="3" fontId="4" fillId="0" borderId="0" xfId="0" applyNumberFormat="1" applyFont="1" applyBorder="1"/>
    <xf numFmtId="0" fontId="3" fillId="0" borderId="0" xfId="0" applyFont="1"/>
    <xf numFmtId="0" fontId="5"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1" fillId="0" borderId="0" xfId="0" applyFont="1" applyFill="1" applyAlignment="1">
      <alignment horizontal="center" vertical="center" wrapText="1"/>
    </xf>
    <xf numFmtId="0" fontId="13" fillId="0" borderId="0" xfId="0" applyFont="1"/>
    <xf numFmtId="0" fontId="3" fillId="0" borderId="0" xfId="26" applyFont="1"/>
    <xf numFmtId="10" fontId="3" fillId="0" borderId="0" xfId="26" applyNumberFormat="1" applyFont="1"/>
    <xf numFmtId="0" fontId="15" fillId="0" borderId="0" xfId="0" applyFont="1" applyAlignment="1">
      <alignment horizontal="right"/>
    </xf>
    <xf numFmtId="164" fontId="15" fillId="0" borderId="0" xfId="0" applyNumberFormat="1" applyFont="1" applyAlignment="1">
      <alignment horizontal="left" vertical="center"/>
    </xf>
    <xf numFmtId="0" fontId="10" fillId="0" borderId="0" xfId="0" applyFont="1"/>
    <xf numFmtId="3" fontId="10" fillId="0" borderId="0" xfId="0" applyNumberFormat="1" applyFont="1"/>
    <xf numFmtId="0" fontId="15" fillId="0" borderId="0" xfId="0" applyFont="1"/>
    <xf numFmtId="0" fontId="2" fillId="20" borderId="3" xfId="0" applyFont="1" applyFill="1" applyBorder="1" applyAlignment="1">
      <alignment horizontal="center" vertical="center" wrapText="1"/>
    </xf>
    <xf numFmtId="3" fontId="5" fillId="0" borderId="3" xfId="0" applyNumberFormat="1" applyFont="1" applyBorder="1"/>
    <xf numFmtId="3" fontId="5" fillId="0" borderId="5" xfId="0" applyNumberFormat="1" applyFont="1" applyBorder="1"/>
    <xf numFmtId="4" fontId="0" fillId="0" borderId="0" xfId="0" applyNumberFormat="1"/>
    <xf numFmtId="0" fontId="18" fillId="0" borderId="0" xfId="26" applyFont="1"/>
    <xf numFmtId="0" fontId="11" fillId="0" borderId="3" xfId="0" applyFont="1" applyFill="1" applyBorder="1" applyAlignment="1">
      <alignment horizontal="center" vertical="center" wrapText="1"/>
    </xf>
    <xf numFmtId="0" fontId="11" fillId="22" borderId="3" xfId="0" applyFont="1" applyFill="1" applyBorder="1" applyAlignment="1">
      <alignment horizontal="center" vertical="center" wrapText="1"/>
    </xf>
    <xf numFmtId="0" fontId="17" fillId="23" borderId="2" xfId="0" applyFont="1" applyFill="1" applyBorder="1" applyAlignment="1">
      <alignment horizontal="center" vertical="center" wrapText="1"/>
    </xf>
    <xf numFmtId="0" fontId="11" fillId="22" borderId="5" xfId="0" applyFont="1" applyFill="1" applyBorder="1" applyAlignment="1">
      <alignment horizontal="center" vertical="center" wrapText="1"/>
    </xf>
    <xf numFmtId="3" fontId="3" fillId="0" borderId="0" xfId="26" applyNumberFormat="1" applyFont="1"/>
    <xf numFmtId="0" fontId="2" fillId="20" borderId="2" xfId="0" applyFont="1" applyFill="1" applyBorder="1" applyAlignment="1">
      <alignment horizontal="center" vertical="center" wrapText="1"/>
    </xf>
    <xf numFmtId="3" fontId="11" fillId="22" borderId="3" xfId="0" applyNumberFormat="1" applyFont="1" applyFill="1" applyBorder="1" applyAlignment="1">
      <alignment horizontal="center" vertical="center" wrapText="1"/>
    </xf>
    <xf numFmtId="3" fontId="11" fillId="0" borderId="5" xfId="0" applyNumberFormat="1" applyFont="1" applyFill="1" applyBorder="1" applyAlignment="1">
      <alignment horizontal="center" vertical="center" wrapText="1"/>
    </xf>
    <xf numFmtId="0" fontId="19" fillId="0" borderId="0" xfId="0" applyFont="1" applyAlignment="1">
      <alignment horizontal="right"/>
    </xf>
    <xf numFmtId="164" fontId="20" fillId="0" borderId="0" xfId="0" quotePrefix="1" applyNumberFormat="1" applyFont="1" applyAlignment="1">
      <alignment horizontal="left"/>
    </xf>
    <xf numFmtId="0" fontId="19" fillId="0" borderId="0" xfId="0" applyFont="1"/>
    <xf numFmtId="0" fontId="10" fillId="24" borderId="3" xfId="0" applyFont="1" applyFill="1" applyBorder="1" applyAlignment="1">
      <alignment horizontal="center" vertical="center" wrapText="1"/>
    </xf>
    <xf numFmtId="0" fontId="12" fillId="24" borderId="12" xfId="0" applyFont="1" applyFill="1" applyBorder="1" applyAlignment="1">
      <alignment horizontal="centerContinuous"/>
    </xf>
    <xf numFmtId="0" fontId="12" fillId="24" borderId="6" xfId="0" applyFont="1" applyFill="1" applyBorder="1" applyAlignment="1">
      <alignment horizontal="centerContinuous"/>
    </xf>
    <xf numFmtId="3" fontId="12" fillId="24" borderId="6" xfId="0" applyNumberFormat="1" applyFont="1" applyFill="1" applyBorder="1"/>
    <xf numFmtId="3" fontId="12" fillId="24" borderId="7" xfId="0" applyNumberFormat="1" applyFont="1" applyFill="1" applyBorder="1"/>
    <xf numFmtId="0" fontId="10" fillId="25" borderId="2" xfId="0" applyFont="1" applyFill="1" applyBorder="1" applyAlignment="1">
      <alignment horizontal="center"/>
    </xf>
    <xf numFmtId="0" fontId="17" fillId="25" borderId="3" xfId="0" applyFont="1" applyFill="1" applyBorder="1" applyAlignment="1">
      <alignment horizontal="left"/>
    </xf>
    <xf numFmtId="3" fontId="12" fillId="25" borderId="3" xfId="0" applyNumberFormat="1" applyFont="1" applyFill="1" applyBorder="1"/>
    <xf numFmtId="3" fontId="12" fillId="25" borderId="5" xfId="0" applyNumberFormat="1" applyFont="1" applyFill="1" applyBorder="1"/>
    <xf numFmtId="0" fontId="10" fillId="25" borderId="2" xfId="0" quotePrefix="1" applyFont="1" applyFill="1" applyBorder="1" applyAlignment="1">
      <alignment horizontal="center"/>
    </xf>
    <xf numFmtId="0" fontId="10" fillId="25" borderId="3" xfId="0" applyFont="1" applyFill="1" applyBorder="1" applyAlignment="1">
      <alignment horizontal="left"/>
    </xf>
    <xf numFmtId="0" fontId="10" fillId="24" borderId="5" xfId="0" applyFont="1" applyFill="1" applyBorder="1" applyAlignment="1">
      <alignment horizontal="center" vertical="center" wrapText="1"/>
    </xf>
    <xf numFmtId="10" fontId="12" fillId="24" borderId="6" xfId="0" applyNumberFormat="1" applyFont="1" applyFill="1" applyBorder="1"/>
    <xf numFmtId="10" fontId="12" fillId="25" borderId="3" xfId="0" applyNumberFormat="1" applyFont="1" applyFill="1" applyBorder="1"/>
    <xf numFmtId="3" fontId="12" fillId="24" borderId="6" xfId="0" applyNumberFormat="1" applyFont="1" applyFill="1" applyBorder="1" applyAlignment="1">
      <alignment horizontal="right"/>
    </xf>
    <xf numFmtId="3" fontId="12" fillId="24" borderId="7" xfId="0" applyNumberFormat="1" applyFont="1" applyFill="1" applyBorder="1" applyAlignment="1">
      <alignment horizontal="right"/>
    </xf>
    <xf numFmtId="0" fontId="19" fillId="24" borderId="3" xfId="0" applyFont="1" applyFill="1" applyBorder="1" applyAlignment="1">
      <alignment vertical="center" wrapText="1"/>
    </xf>
    <xf numFmtId="0" fontId="0" fillId="0" borderId="13" xfId="0" applyBorder="1"/>
    <xf numFmtId="17" fontId="10" fillId="24" borderId="14" xfId="0" quotePrefix="1" applyNumberFormat="1" applyFont="1" applyFill="1" applyBorder="1" applyAlignment="1">
      <alignment horizontal="center" vertical="center" wrapText="1"/>
    </xf>
    <xf numFmtId="17" fontId="10" fillId="24" borderId="15" xfId="0" quotePrefix="1" applyNumberFormat="1" applyFont="1" applyFill="1" applyBorder="1" applyAlignment="1">
      <alignment horizontal="center" vertical="center" wrapText="1"/>
    </xf>
    <xf numFmtId="0" fontId="10" fillId="24" borderId="2" xfId="0" applyFont="1" applyFill="1" applyBorder="1"/>
    <xf numFmtId="164" fontId="12" fillId="25" borderId="3" xfId="0" applyNumberFormat="1" applyFont="1" applyFill="1" applyBorder="1"/>
    <xf numFmtId="164" fontId="12" fillId="25" borderId="5" xfId="0" applyNumberFormat="1" applyFont="1" applyFill="1" applyBorder="1"/>
    <xf numFmtId="0" fontId="0" fillId="0" borderId="12" xfId="0" applyBorder="1"/>
    <xf numFmtId="0" fontId="19" fillId="24" borderId="6" xfId="0" applyFont="1" applyFill="1" applyBorder="1" applyAlignment="1">
      <alignment vertical="center" wrapText="1"/>
    </xf>
    <xf numFmtId="0" fontId="19" fillId="24" borderId="7" xfId="0" applyFont="1" applyFill="1" applyBorder="1" applyAlignment="1">
      <alignment vertical="center" wrapText="1"/>
    </xf>
    <xf numFmtId="49" fontId="10" fillId="24" borderId="15" xfId="0" applyNumberFormat="1" applyFont="1" applyFill="1" applyBorder="1" applyAlignment="1">
      <alignment vertical="center"/>
    </xf>
    <xf numFmtId="0" fontId="19" fillId="24" borderId="5" xfId="0" applyFont="1" applyFill="1" applyBorder="1" applyAlignment="1">
      <alignment vertical="center" wrapText="1"/>
    </xf>
    <xf numFmtId="2" fontId="12" fillId="25" borderId="3" xfId="0" applyNumberFormat="1" applyFont="1" applyFill="1" applyBorder="1"/>
    <xf numFmtId="2" fontId="12" fillId="24" borderId="9" xfId="0" applyNumberFormat="1" applyFont="1" applyFill="1" applyBorder="1"/>
    <xf numFmtId="2" fontId="12" fillId="25" borderId="5" xfId="0" applyNumberFormat="1" applyFont="1" applyFill="1" applyBorder="1" applyAlignment="1">
      <alignment horizontal="center"/>
    </xf>
    <xf numFmtId="2" fontId="12" fillId="24" borderId="7" xfId="0" applyNumberFormat="1" applyFont="1" applyFill="1" applyBorder="1" applyAlignment="1">
      <alignment horizontal="center"/>
    </xf>
    <xf numFmtId="2" fontId="12" fillId="25" borderId="3" xfId="0" applyNumberFormat="1" applyFont="1" applyFill="1" applyBorder="1" applyAlignment="1">
      <alignment horizontal="right"/>
    </xf>
    <xf numFmtId="2" fontId="12" fillId="24" borderId="6" xfId="0" applyNumberFormat="1" applyFont="1" applyFill="1" applyBorder="1" applyAlignment="1">
      <alignment horizontal="right"/>
    </xf>
    <xf numFmtId="3" fontId="3" fillId="0" borderId="0" xfId="0" applyNumberFormat="1" applyFont="1" applyFill="1" applyBorder="1"/>
    <xf numFmtId="3" fontId="3" fillId="21" borderId="0" xfId="0" applyNumberFormat="1" applyFont="1" applyFill="1" applyBorder="1"/>
    <xf numFmtId="0" fontId="12" fillId="25" borderId="3" xfId="0" applyFont="1" applyFill="1" applyBorder="1"/>
    <xf numFmtId="17" fontId="10" fillId="24" borderId="13" xfId="0" quotePrefix="1" applyNumberFormat="1" applyFont="1" applyFill="1" applyBorder="1" applyAlignment="1">
      <alignment horizontal="center" vertical="center" wrapText="1"/>
    </xf>
    <xf numFmtId="3" fontId="12" fillId="25" borderId="12" xfId="0" applyNumberFormat="1" applyFont="1" applyFill="1" applyBorder="1"/>
    <xf numFmtId="3" fontId="12" fillId="25" borderId="6" xfId="0" applyNumberFormat="1" applyFont="1" applyFill="1" applyBorder="1"/>
    <xf numFmtId="3" fontId="12" fillId="25" borderId="7" xfId="0" applyNumberFormat="1" applyFont="1" applyFill="1" applyBorder="1"/>
    <xf numFmtId="49" fontId="10" fillId="24" borderId="15" xfId="0" applyNumberFormat="1" applyFont="1" applyFill="1" applyBorder="1"/>
    <xf numFmtId="49" fontId="10" fillId="24" borderId="15" xfId="0" applyNumberFormat="1" applyFont="1" applyFill="1" applyBorder="1" applyAlignment="1">
      <alignment horizontal="center"/>
    </xf>
    <xf numFmtId="0" fontId="10" fillId="24" borderId="2" xfId="26" applyFont="1" applyFill="1" applyBorder="1" applyAlignment="1">
      <alignment horizontal="center"/>
    </xf>
    <xf numFmtId="0" fontId="10" fillId="24" borderId="3" xfId="26" applyFont="1" applyFill="1" applyBorder="1" applyAlignment="1">
      <alignment horizontal="center"/>
    </xf>
    <xf numFmtId="10" fontId="10" fillId="24" borderId="5" xfId="26" applyNumberFormat="1" applyFont="1" applyFill="1" applyBorder="1" applyAlignment="1">
      <alignment horizontal="center"/>
    </xf>
    <xf numFmtId="10" fontId="12" fillId="25" borderId="5" xfId="26" applyNumberFormat="1" applyFont="1" applyFill="1" applyBorder="1"/>
    <xf numFmtId="0" fontId="12" fillId="24" borderId="12" xfId="26" applyFont="1" applyFill="1" applyBorder="1"/>
    <xf numFmtId="0" fontId="12" fillId="24" borderId="6" xfId="26" applyFont="1" applyFill="1" applyBorder="1"/>
    <xf numFmtId="10" fontId="12" fillId="24" borderId="7" xfId="26" applyNumberFormat="1" applyFont="1" applyFill="1" applyBorder="1"/>
    <xf numFmtId="0" fontId="10" fillId="25" borderId="2" xfId="26" applyFont="1" applyFill="1" applyBorder="1"/>
    <xf numFmtId="0" fontId="10" fillId="25" borderId="3" xfId="26" applyFont="1" applyFill="1" applyBorder="1"/>
    <xf numFmtId="0" fontId="10" fillId="24" borderId="5" xfId="26" applyFont="1" applyFill="1" applyBorder="1" applyAlignment="1">
      <alignment horizontal="center" vertical="center" wrapText="1"/>
    </xf>
    <xf numFmtId="0" fontId="10" fillId="24" borderId="5" xfId="26" applyFont="1" applyFill="1" applyBorder="1" applyAlignment="1">
      <alignment horizontal="center"/>
    </xf>
    <xf numFmtId="3" fontId="12" fillId="24" borderId="7" xfId="25" applyNumberFormat="1" applyFont="1" applyFill="1" applyBorder="1"/>
    <xf numFmtId="3" fontId="12" fillId="25" borderId="5" xfId="25" applyNumberFormat="1" applyFont="1" applyFill="1" applyBorder="1"/>
    <xf numFmtId="17" fontId="12" fillId="25" borderId="2" xfId="0" quotePrefix="1" applyNumberFormat="1" applyFont="1" applyFill="1" applyBorder="1"/>
    <xf numFmtId="17" fontId="12" fillId="25" borderId="12" xfId="0" quotePrefix="1" applyNumberFormat="1" applyFont="1" applyFill="1" applyBorder="1"/>
    <xf numFmtId="0" fontId="10" fillId="25" borderId="2" xfId="26" applyFont="1" applyFill="1" applyBorder="1" applyAlignment="1">
      <alignment horizontal="center"/>
    </xf>
    <xf numFmtId="0" fontId="10" fillId="25" borderId="2" xfId="26" applyFont="1" applyFill="1" applyBorder="1" applyAlignment="1">
      <alignment horizontal="left"/>
    </xf>
    <xf numFmtId="0" fontId="10" fillId="25" borderId="3" xfId="26" applyFont="1" applyFill="1" applyBorder="1" applyAlignment="1">
      <alignment horizontal="left"/>
    </xf>
    <xf numFmtId="3" fontId="10" fillId="24" borderId="5" xfId="0" applyNumberFormat="1"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16" xfId="0" applyFont="1" applyFill="1" applyBorder="1" applyAlignment="1">
      <alignment horizontal="center" vertical="center" wrapText="1"/>
    </xf>
    <xf numFmtId="0" fontId="10" fillId="24" borderId="17" xfId="0" applyFont="1" applyFill="1" applyBorder="1" applyAlignment="1">
      <alignment horizontal="center" vertical="center"/>
    </xf>
    <xf numFmtId="0" fontId="10" fillId="24" borderId="8" xfId="0" applyFont="1" applyFill="1" applyBorder="1" applyAlignment="1">
      <alignment horizontal="center" vertical="center"/>
    </xf>
    <xf numFmtId="3" fontId="10" fillId="24" borderId="3" xfId="0" applyNumberFormat="1" applyFont="1" applyFill="1" applyBorder="1" applyAlignment="1">
      <alignment horizontal="center" vertical="center" wrapText="1"/>
    </xf>
    <xf numFmtId="0" fontId="6" fillId="0" borderId="0" xfId="0" applyFont="1" applyAlignment="1">
      <alignment horizontal="left" vertical="top" wrapText="1"/>
    </xf>
    <xf numFmtId="0" fontId="6" fillId="0" borderId="0" xfId="0" applyNumberFormat="1" applyFont="1" applyAlignment="1">
      <alignment horizontal="left" vertical="top" wrapText="1"/>
    </xf>
    <xf numFmtId="0" fontId="6" fillId="0" borderId="0" xfId="0" applyFont="1" applyAlignment="1">
      <alignment horizontal="left" vertical="top"/>
    </xf>
    <xf numFmtId="0" fontId="10" fillId="24" borderId="5" xfId="0" applyFont="1" applyFill="1" applyBorder="1" applyAlignment="1">
      <alignment horizontal="center" vertical="center" wrapText="1"/>
    </xf>
    <xf numFmtId="17" fontId="10" fillId="24" borderId="3" xfId="0" quotePrefix="1" applyNumberFormat="1" applyFont="1" applyFill="1" applyBorder="1" applyAlignment="1">
      <alignment horizontal="center" vertical="center" wrapText="1"/>
    </xf>
    <xf numFmtId="17" fontId="10" fillId="24" borderId="5" xfId="0" quotePrefix="1" applyNumberFormat="1" applyFont="1" applyFill="1" applyBorder="1" applyAlignment="1">
      <alignment horizontal="center" vertical="center" wrapText="1"/>
    </xf>
    <xf numFmtId="0" fontId="12" fillId="24" borderId="12" xfId="0" applyFont="1" applyFill="1" applyBorder="1" applyAlignment="1">
      <alignment horizontal="center"/>
    </xf>
    <xf numFmtId="0" fontId="12" fillId="24" borderId="6" xfId="0" applyFont="1" applyFill="1" applyBorder="1" applyAlignment="1">
      <alignment horizontal="center"/>
    </xf>
    <xf numFmtId="49" fontId="10" fillId="24" borderId="15" xfId="0" applyNumberFormat="1" applyFont="1" applyFill="1" applyBorder="1" applyAlignment="1">
      <alignment horizontal="center" vertical="center" wrapText="1"/>
    </xf>
    <xf numFmtId="49" fontId="10" fillId="24" borderId="5" xfId="0" applyNumberFormat="1" applyFont="1" applyFill="1" applyBorder="1" applyAlignment="1">
      <alignment horizontal="center" vertical="center" wrapText="1"/>
    </xf>
    <xf numFmtId="0" fontId="0" fillId="26" borderId="18" xfId="0" applyFill="1" applyBorder="1" applyAlignment="1">
      <alignment horizontal="center"/>
    </xf>
    <xf numFmtId="0" fontId="0" fillId="26" borderId="19" xfId="0" applyFill="1" applyBorder="1" applyAlignment="1">
      <alignment horizontal="center"/>
    </xf>
    <xf numFmtId="0" fontId="0" fillId="26" borderId="20" xfId="0" applyFill="1" applyBorder="1" applyAlignment="1">
      <alignment horizontal="center"/>
    </xf>
    <xf numFmtId="0" fontId="0" fillId="26" borderId="11" xfId="0" applyFill="1" applyBorder="1" applyAlignment="1">
      <alignment horizontal="center"/>
    </xf>
    <xf numFmtId="0" fontId="10" fillId="24" borderId="13" xfId="0" applyFont="1" applyFill="1" applyBorder="1" applyAlignment="1">
      <alignment horizontal="center" vertical="center" wrapText="1"/>
    </xf>
    <xf numFmtId="0" fontId="10" fillId="24" borderId="14" xfId="0" applyFont="1" applyFill="1" applyBorder="1" applyAlignment="1">
      <alignment horizontal="center" vertical="center" wrapText="1"/>
    </xf>
    <xf numFmtId="17" fontId="10" fillId="24" borderId="14" xfId="0" quotePrefix="1" applyNumberFormat="1" applyFont="1" applyFill="1" applyBorder="1" applyAlignment="1">
      <alignment horizontal="center" vertical="center" wrapText="1"/>
    </xf>
    <xf numFmtId="0" fontId="10" fillId="24" borderId="3" xfId="0" quotePrefix="1" applyFont="1" applyFill="1" applyBorder="1" applyAlignment="1">
      <alignment horizontal="center" vertical="center" wrapText="1"/>
    </xf>
    <xf numFmtId="49" fontId="10" fillId="24" borderId="14" xfId="0" applyNumberFormat="1" applyFont="1" applyFill="1" applyBorder="1" applyAlignment="1">
      <alignment horizontal="center" vertical="center" wrapText="1"/>
    </xf>
    <xf numFmtId="49" fontId="10" fillId="24" borderId="3" xfId="0" applyNumberFormat="1" applyFont="1" applyFill="1" applyBorder="1" applyAlignment="1">
      <alignment horizontal="center" vertical="center" wrapText="1"/>
    </xf>
    <xf numFmtId="0" fontId="10" fillId="24" borderId="15" xfId="0" applyFont="1" applyFill="1" applyBorder="1" applyAlignment="1">
      <alignment horizontal="center" vertical="center" wrapText="1"/>
    </xf>
    <xf numFmtId="0" fontId="10" fillId="24" borderId="14" xfId="0" quotePrefix="1" applyFont="1" applyFill="1" applyBorder="1" applyAlignment="1">
      <alignment horizontal="center" vertical="center" wrapText="1"/>
    </xf>
    <xf numFmtId="0" fontId="12" fillId="24" borderId="4" xfId="0" applyFont="1" applyFill="1" applyBorder="1" applyAlignment="1">
      <alignment horizontal="center"/>
    </xf>
    <xf numFmtId="0" fontId="12" fillId="24" borderId="9" xfId="0" applyFont="1" applyFill="1" applyBorder="1" applyAlignment="1">
      <alignment horizontal="center"/>
    </xf>
    <xf numFmtId="0" fontId="10" fillId="24" borderId="15" xfId="0" applyFont="1" applyFill="1" applyBorder="1" applyAlignment="1">
      <alignment horizontal="center" wrapText="1"/>
    </xf>
    <xf numFmtId="0" fontId="10" fillId="24" borderId="5" xfId="0" applyFont="1" applyFill="1" applyBorder="1" applyAlignment="1">
      <alignment horizontal="center"/>
    </xf>
    <xf numFmtId="0" fontId="6" fillId="24" borderId="3" xfId="0" applyFont="1" applyFill="1" applyBorder="1" applyAlignment="1">
      <alignment horizontal="center" vertical="center" wrapText="1"/>
    </xf>
    <xf numFmtId="0" fontId="6" fillId="24" borderId="5" xfId="0" applyFont="1" applyFill="1" applyBorder="1" applyAlignment="1">
      <alignment horizontal="center" vertical="center" wrapText="1"/>
    </xf>
    <xf numFmtId="0" fontId="6" fillId="24" borderId="2" xfId="0" applyFont="1" applyFill="1" applyBorder="1" applyAlignment="1">
      <alignment horizontal="center" vertical="center" wrapText="1"/>
    </xf>
    <xf numFmtId="0" fontId="10" fillId="24" borderId="2" xfId="26" applyFont="1" applyFill="1" applyBorder="1" applyAlignment="1">
      <alignment horizontal="center"/>
    </xf>
    <xf numFmtId="0" fontId="10" fillId="24" borderId="3" xfId="26" applyFont="1" applyFill="1" applyBorder="1" applyAlignment="1">
      <alignment horizontal="center"/>
    </xf>
    <xf numFmtId="0" fontId="10" fillId="24" borderId="5" xfId="26" applyFont="1" applyFill="1" applyBorder="1" applyAlignment="1">
      <alignment horizontal="center"/>
    </xf>
    <xf numFmtId="0" fontId="10" fillId="24" borderId="16" xfId="26" applyFont="1" applyFill="1" applyBorder="1" applyAlignment="1">
      <alignment horizontal="center" vertical="center" wrapText="1"/>
    </xf>
    <xf numFmtId="0" fontId="10" fillId="24" borderId="17" xfId="26" applyFont="1" applyFill="1" applyBorder="1" applyAlignment="1">
      <alignment horizontal="center" vertical="center"/>
    </xf>
    <xf numFmtId="0" fontId="10" fillId="24" borderId="8" xfId="26" applyFont="1" applyFill="1" applyBorder="1" applyAlignment="1">
      <alignment horizontal="center" vertical="center"/>
    </xf>
    <xf numFmtId="0" fontId="10" fillId="24" borderId="2" xfId="26" applyFont="1" applyFill="1" applyBorder="1" applyAlignment="1">
      <alignment horizontal="center" vertical="center"/>
    </xf>
    <xf numFmtId="0" fontId="10" fillId="24" borderId="3" xfId="26" applyFont="1" applyFill="1" applyBorder="1" applyAlignment="1">
      <alignment horizontal="center" vertical="center"/>
    </xf>
    <xf numFmtId="0" fontId="10" fillId="24" borderId="13" xfId="25" applyFont="1" applyFill="1" applyBorder="1" applyAlignment="1">
      <alignment horizontal="center" vertical="center" wrapText="1"/>
    </xf>
    <xf numFmtId="0" fontId="10" fillId="24" borderId="14" xfId="25" applyFont="1" applyFill="1" applyBorder="1" applyAlignment="1">
      <alignment horizontal="center" vertical="center"/>
    </xf>
    <xf numFmtId="0" fontId="10" fillId="24" borderId="15" xfId="25" applyFont="1" applyFill="1" applyBorder="1" applyAlignment="1">
      <alignment horizontal="center" vertical="center"/>
    </xf>
    <xf numFmtId="0" fontId="2" fillId="0" borderId="0" xfId="26" applyFont="1" applyAlignment="1">
      <alignment horizontal="center"/>
    </xf>
    <xf numFmtId="3" fontId="12" fillId="24" borderId="12" xfId="0" applyNumberFormat="1" applyFont="1" applyFill="1" applyBorder="1" applyAlignment="1">
      <alignment horizontal="center"/>
    </xf>
    <xf numFmtId="3" fontId="12" fillId="24" borderId="6" xfId="0" applyNumberFormat="1" applyFont="1" applyFill="1" applyBorder="1" applyAlignment="1">
      <alignment horizontal="center"/>
    </xf>
    <xf numFmtId="0" fontId="10" fillId="24" borderId="10" xfId="0" applyFont="1" applyFill="1" applyBorder="1" applyAlignment="1">
      <alignment horizontal="center" vertical="center" wrapText="1"/>
    </xf>
    <xf numFmtId="0" fontId="10" fillId="24" borderId="21" xfId="0" applyFont="1" applyFill="1" applyBorder="1" applyAlignment="1">
      <alignment horizontal="center" vertical="center" wrapText="1"/>
    </xf>
    <xf numFmtId="0" fontId="10" fillId="24" borderId="22"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Repartizarea pe sexe a participantilor
la luna de referinta </a:t>
            </a:r>
          </a:p>
          <a:p>
            <a:pPr>
              <a:defRPr sz="1050"/>
            </a:pPr>
            <a:r>
              <a:rPr lang="en-GB" sz="1050"/>
              <a:t>MARTIE  2024
</a:t>
            </a:r>
          </a:p>
        </c:rich>
      </c:tx>
      <c:layout>
        <c:manualLayout>
          <c:xMode val="edge"/>
          <c:yMode val="edge"/>
          <c:x val="0.37735854532606522"/>
          <c:y val="4.4189837598425215E-2"/>
        </c:manualLayout>
      </c:layout>
    </c:title>
    <c:view3D>
      <c:perspective val="0"/>
    </c:view3D>
    <c:plotArea>
      <c:layout>
        <c:manualLayout>
          <c:layoutTarget val="inner"/>
          <c:xMode val="edge"/>
          <c:yMode val="edge"/>
          <c:x val="0.15094339622641531"/>
          <c:y val="0.38336052202283888"/>
          <c:w val="0.6270810210876806"/>
          <c:h val="0.36541598694942951"/>
        </c:manualLayout>
      </c:layout>
      <c:pie3DChart>
        <c:varyColors val="1"/>
        <c:ser>
          <c:idx val="0"/>
          <c:order val="0"/>
          <c:dPt>
            <c:idx val="0"/>
            <c:explosion val="8"/>
          </c:dPt>
          <c:dLbls>
            <c:dLbl>
              <c:idx val="0"/>
              <c:layout>
                <c:manualLayout>
                  <c:x val="-0.11432208598786414"/>
                  <c:y val="-0.19734381489426395"/>
                </c:manualLayout>
              </c:layout>
              <c:dLblPos val="bestFit"/>
              <c:showVal val="1"/>
              <c:showPercent val="1"/>
              <c:separator>
</c:separator>
            </c:dLbl>
            <c:dLbl>
              <c:idx val="1"/>
              <c:layout>
                <c:manualLayout>
                  <c:x val="6.0355568761451948E-2"/>
                  <c:y val="-0.28044289732951444"/>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rp_sexe_0324!$E$4:$F$4</c:f>
              <c:strCache>
                <c:ptCount val="2"/>
                <c:pt idx="0">
                  <c:v>femei</c:v>
                </c:pt>
                <c:pt idx="1">
                  <c:v>barbati</c:v>
                </c:pt>
              </c:strCache>
            </c:strRef>
          </c:cat>
          <c:val>
            <c:numRef>
              <c:f>rp_sexe_0324!$E$12:$F$12</c:f>
              <c:numCache>
                <c:formatCode>#,##0</c:formatCode>
                <c:ptCount val="2"/>
                <c:pt idx="0">
                  <c:v>3932799</c:v>
                </c:pt>
                <c:pt idx="1">
                  <c:v>4261156</c:v>
                </c:pt>
              </c:numCache>
            </c:numRef>
          </c:val>
        </c:ser>
        <c:dLbls>
          <c:showVal val="1"/>
          <c:showPercent val="1"/>
          <c:separator>
</c:separator>
        </c:dLbls>
      </c:pie3DChart>
      <c:spPr>
        <a:noFill/>
        <a:ln w="25400">
          <a:noFill/>
        </a:ln>
      </c:spPr>
    </c:plotArea>
    <c:legend>
      <c:legendPos val="r"/>
      <c:layout>
        <c:manualLayout>
          <c:xMode val="edge"/>
          <c:yMode val="edge"/>
          <c:x val="0.4526198768423178"/>
          <c:y val="0.80032726377952745"/>
          <c:w val="8.8071370886331615E-2"/>
          <c:h val="0.14729945866141742"/>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Situatie centralizatoare</a:t>
            </a:r>
          </a:p>
          <a:p>
            <a:pPr>
              <a:defRPr sz="1050"/>
            </a:pPr>
            <a:r>
              <a:rPr lang="en-GB" sz="1050"/>
              <a:t> privind repartizarea pe sexe si categorii de varsta a participantilor</a:t>
            </a:r>
          </a:p>
          <a:p>
            <a:pPr>
              <a:defRPr sz="1050"/>
            </a:pPr>
            <a:r>
              <a:rPr lang="en-GB" sz="1050"/>
              <a:t> aferente lunii de referinta MARTIE 2024
</a:t>
            </a:r>
          </a:p>
        </c:rich>
      </c:tx>
      <c:layout>
        <c:manualLayout>
          <c:xMode val="edge"/>
          <c:yMode val="edge"/>
          <c:x val="0.25376777482646601"/>
          <c:y val="6.0385534000030841E-2"/>
        </c:manualLayout>
      </c:layout>
    </c:title>
    <c:view3D>
      <c:hPercent val="167"/>
      <c:depthPercent val="100"/>
      <c:rAngAx val="1"/>
    </c:view3D>
    <c:plotArea>
      <c:layout>
        <c:manualLayout>
          <c:layoutTarget val="inner"/>
          <c:xMode val="edge"/>
          <c:yMode val="edge"/>
          <c:x val="0.18934911242603575"/>
          <c:y val="0.27032161057272952"/>
          <c:w val="0.55739644970414159"/>
          <c:h val="0.66918776323598772"/>
        </c:manualLayout>
      </c:layout>
      <c:bar3DChart>
        <c:barDir val="bar"/>
        <c:grouping val="clustered"/>
        <c:ser>
          <c:idx val="0"/>
          <c:order val="0"/>
          <c:tx>
            <c:strRef>
              <c:f>rp_varste_sexe_0324!$E$5:$H$5</c:f>
              <c:strCache>
                <c:ptCount val="1"/>
                <c:pt idx="0">
                  <c:v>15-25 ani 25-35 ani 35-45 ani peste 45 de ani</c:v>
                </c:pt>
              </c:strCache>
            </c:strRef>
          </c:tx>
          <c:dLbls>
            <c:dLbl>
              <c:idx val="0"/>
              <c:layout>
                <c:manualLayout>
                  <c:x val="-0.11136920902638651"/>
                  <c:y val="-1.6393035936665751E-4"/>
                </c:manualLayout>
              </c:layout>
              <c:showVal val="1"/>
            </c:dLbl>
            <c:dLbl>
              <c:idx val="1"/>
              <c:layout>
                <c:manualLayout>
                  <c:x val="-0.33658439753854319"/>
                  <c:y val="-3.946972381876925E-3"/>
                </c:manualLayout>
              </c:layout>
              <c:showVal val="1"/>
            </c:dLbl>
            <c:dLbl>
              <c:idx val="2"/>
              <c:layout>
                <c:manualLayout>
                  <c:x val="-0.49150179756942164"/>
                  <c:y val="-3.6831697407687073E-3"/>
                </c:manualLayout>
              </c:layout>
              <c:showVal val="1"/>
            </c:dLbl>
            <c:dLbl>
              <c:idx val="3"/>
              <c:layout>
                <c:manualLayout>
                  <c:x val="-0.47435440317859445"/>
                  <c:y val="-4.3241855042092303E-3"/>
                </c:manualLayout>
              </c:layout>
              <c:showVal val="1"/>
            </c:dLbl>
            <c:txPr>
              <a:bodyPr/>
              <a:lstStyle/>
              <a:p>
                <a:pPr>
                  <a:defRPr b="1"/>
                </a:pPr>
                <a:endParaRPr lang="en-US"/>
              </a:p>
            </c:txPr>
            <c:showVal val="1"/>
          </c:dLbls>
          <c:cat>
            <c:strRef>
              <c:f>rp_varste_sexe_0324!$E$5:$H$5</c:f>
              <c:strCache>
                <c:ptCount val="4"/>
                <c:pt idx="0">
                  <c:v>15-25 ani</c:v>
                </c:pt>
                <c:pt idx="1">
                  <c:v>25-35 ani</c:v>
                </c:pt>
                <c:pt idx="2">
                  <c:v>35-45 ani</c:v>
                </c:pt>
                <c:pt idx="3">
                  <c:v>peste 45 de ani</c:v>
                </c:pt>
              </c:strCache>
            </c:strRef>
          </c:cat>
          <c:val>
            <c:numRef>
              <c:f>rp_varste_sexe_0324!$E$14:$H$14</c:f>
              <c:numCache>
                <c:formatCode>#,##0</c:formatCode>
                <c:ptCount val="4"/>
                <c:pt idx="0">
                  <c:v>671573</c:v>
                </c:pt>
                <c:pt idx="1">
                  <c:v>1945762</c:v>
                </c:pt>
                <c:pt idx="2">
                  <c:v>2839113</c:v>
                </c:pt>
                <c:pt idx="3">
                  <c:v>2737507</c:v>
                </c:pt>
              </c:numCache>
            </c:numRef>
          </c:val>
        </c:ser>
        <c:dLbls>
          <c:showVal val="1"/>
        </c:dLbls>
        <c:shape val="box"/>
        <c:axId val="166607104"/>
        <c:axId val="166617088"/>
        <c:axId val="0"/>
      </c:bar3DChart>
      <c:catAx>
        <c:axId val="166607104"/>
        <c:scaling>
          <c:orientation val="minMax"/>
        </c:scaling>
        <c:axPos val="l"/>
        <c:numFmt formatCode="General" sourceLinked="1"/>
        <c:tickLblPos val="low"/>
        <c:txPr>
          <a:bodyPr rot="0" vert="horz"/>
          <a:lstStyle/>
          <a:p>
            <a:pPr>
              <a:defRPr b="1"/>
            </a:pPr>
            <a:endParaRPr lang="en-US"/>
          </a:p>
        </c:txPr>
        <c:crossAx val="166617088"/>
        <c:crosses val="autoZero"/>
        <c:lblAlgn val="ctr"/>
        <c:lblOffset val="100"/>
        <c:tickLblSkip val="1"/>
        <c:tickMarkSkip val="1"/>
      </c:catAx>
      <c:valAx>
        <c:axId val="166617088"/>
        <c:scaling>
          <c:orientation val="minMax"/>
        </c:scaling>
        <c:axPos val="b"/>
        <c:majorGridlines/>
        <c:numFmt formatCode="#,##0" sourceLinked="1"/>
        <c:tickLblPos val="nextTo"/>
        <c:txPr>
          <a:bodyPr rot="0" vert="horz"/>
          <a:lstStyle/>
          <a:p>
            <a:pPr>
              <a:defRPr b="1"/>
            </a:pPr>
            <a:endParaRPr lang="en-US"/>
          </a:p>
        </c:txPr>
        <c:crossAx val="166607104"/>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44" r="0.75000000000000044"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9</xdr:col>
      <xdr:colOff>367573</xdr:colOff>
      <xdr:row>36</xdr:row>
      <xdr:rowOff>86055</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4762500"/>
          <a:ext cx="7730398" cy="3810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10</xdr:col>
      <xdr:colOff>109624</xdr:colOff>
      <xdr:row>32</xdr:row>
      <xdr:rowOff>18259</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2038350"/>
          <a:ext cx="7596274" cy="40663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9</xdr:col>
      <xdr:colOff>30303</xdr:colOff>
      <xdr:row>29</xdr:row>
      <xdr:rowOff>113857</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2209800"/>
          <a:ext cx="6754953" cy="36762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0</xdr:colOff>
      <xdr:row>30</xdr:row>
      <xdr:rowOff>19050</xdr:rowOff>
    </xdr:to>
    <xdr:graphicFrame macro="">
      <xdr:nvGraphicFramePr>
        <xdr:cNvPr id="814095"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9525</xdr:colOff>
      <xdr:row>30</xdr:row>
      <xdr:rowOff>9525</xdr:rowOff>
    </xdr:to>
    <xdr:graphicFrame macro="">
      <xdr:nvGraphicFramePr>
        <xdr:cNvPr id="83047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1"/>
  <sheetViews>
    <sheetView tabSelected="1" zoomScaleNormal="100" workbookViewId="0">
      <selection activeCell="F26" sqref="F26"/>
    </sheetView>
  </sheetViews>
  <sheetFormatPr defaultRowHeight="12.75"/>
  <cols>
    <col min="2" max="2" width="6.85546875" customWidth="1"/>
    <col min="3" max="3" width="17.7109375" style="7" customWidth="1"/>
    <col min="4" max="4" width="13.5703125" customWidth="1"/>
    <col min="5" max="5" width="12.85546875" customWidth="1"/>
    <col min="6" max="7" width="14.2851562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42.75" customHeight="1">
      <c r="B2" s="95" t="s">
        <v>177</v>
      </c>
      <c r="C2" s="96"/>
      <c r="D2" s="96"/>
      <c r="E2" s="96"/>
      <c r="F2" s="96"/>
      <c r="G2" s="96"/>
      <c r="H2" s="96"/>
      <c r="I2" s="96"/>
      <c r="J2" s="96"/>
      <c r="K2" s="97"/>
    </row>
    <row r="3" spans="2:11" s="5" customFormat="1" ht="76.5" customHeight="1">
      <c r="B3" s="94" t="s">
        <v>4</v>
      </c>
      <c r="C3" s="93" t="s">
        <v>146</v>
      </c>
      <c r="D3" s="93" t="s">
        <v>99</v>
      </c>
      <c r="E3" s="93" t="s">
        <v>114</v>
      </c>
      <c r="F3" s="93" t="s">
        <v>115</v>
      </c>
      <c r="G3" s="93"/>
      <c r="H3" s="93"/>
      <c r="I3" s="93" t="s">
        <v>116</v>
      </c>
      <c r="J3" s="98" t="s">
        <v>117</v>
      </c>
      <c r="K3" s="92" t="s">
        <v>118</v>
      </c>
    </row>
    <row r="4" spans="2:11" s="5" customFormat="1" ht="56.25" customHeight="1">
      <c r="B4" s="94" t="s">
        <v>4</v>
      </c>
      <c r="C4" s="93"/>
      <c r="D4" s="93"/>
      <c r="E4" s="93"/>
      <c r="F4" s="31" t="s">
        <v>2</v>
      </c>
      <c r="G4" s="31" t="s">
        <v>119</v>
      </c>
      <c r="H4" s="31" t="s">
        <v>120</v>
      </c>
      <c r="I4" s="93"/>
      <c r="J4" s="98"/>
      <c r="K4" s="92"/>
    </row>
    <row r="5" spans="2:11" s="6" customFormat="1" ht="13.5" hidden="1" customHeight="1">
      <c r="B5" s="22"/>
      <c r="C5" s="20"/>
      <c r="D5" s="21" t="s">
        <v>104</v>
      </c>
      <c r="E5" s="21" t="s">
        <v>127</v>
      </c>
      <c r="F5" s="21" t="s">
        <v>128</v>
      </c>
      <c r="G5" s="21" t="s">
        <v>129</v>
      </c>
      <c r="H5" s="21" t="s">
        <v>130</v>
      </c>
      <c r="I5" s="20"/>
      <c r="J5" s="26" t="s">
        <v>131</v>
      </c>
      <c r="K5" s="27"/>
    </row>
    <row r="6" spans="2:11" ht="15">
      <c r="B6" s="36">
        <v>1</v>
      </c>
      <c r="C6" s="37" t="s">
        <v>161</v>
      </c>
      <c r="D6" s="38">
        <v>1131213</v>
      </c>
      <c r="E6" s="38">
        <v>1195257</v>
      </c>
      <c r="F6" s="38">
        <v>219620117</v>
      </c>
      <c r="G6" s="38">
        <v>214267172</v>
      </c>
      <c r="H6" s="38">
        <v>5352945</v>
      </c>
      <c r="I6" s="38">
        <f t="shared" ref="I6:I12" si="0">F6/$C$15</f>
        <v>44143859.821913123</v>
      </c>
      <c r="J6" s="38">
        <v>4510888817</v>
      </c>
      <c r="K6" s="39">
        <f t="shared" ref="K6:K12" si="1">J6/$C$15</f>
        <v>906693095.01316547</v>
      </c>
    </row>
    <row r="7" spans="2:11" ht="15">
      <c r="B7" s="40">
        <v>2</v>
      </c>
      <c r="C7" s="37" t="s">
        <v>121</v>
      </c>
      <c r="D7" s="38">
        <v>1684738</v>
      </c>
      <c r="E7" s="38">
        <v>1783584</v>
      </c>
      <c r="F7" s="38">
        <v>320316926</v>
      </c>
      <c r="G7" s="38">
        <v>312842885</v>
      </c>
      <c r="H7" s="38">
        <v>7474041</v>
      </c>
      <c r="I7" s="38">
        <f t="shared" si="0"/>
        <v>64384017.607686274</v>
      </c>
      <c r="J7" s="38">
        <v>6586130530</v>
      </c>
      <c r="K7" s="39">
        <f t="shared" si="1"/>
        <v>1323818723.2417438</v>
      </c>
    </row>
    <row r="8" spans="2:11" ht="15">
      <c r="B8" s="40">
        <v>3</v>
      </c>
      <c r="C8" s="41" t="s">
        <v>0</v>
      </c>
      <c r="D8" s="38">
        <v>781184</v>
      </c>
      <c r="E8" s="38">
        <v>817496</v>
      </c>
      <c r="F8" s="38">
        <v>128529348</v>
      </c>
      <c r="G8" s="38">
        <v>124872505</v>
      </c>
      <c r="H8" s="38">
        <v>3656843</v>
      </c>
      <c r="I8" s="38">
        <f t="shared" si="0"/>
        <v>25834525.53717513</v>
      </c>
      <c r="J8" s="38">
        <v>2628906999</v>
      </c>
      <c r="K8" s="39">
        <f t="shared" si="1"/>
        <v>528412896.02219045</v>
      </c>
    </row>
    <row r="9" spans="2:11" ht="15">
      <c r="B9" s="40">
        <v>4</v>
      </c>
      <c r="C9" s="41" t="s">
        <v>1</v>
      </c>
      <c r="D9" s="38">
        <v>571328</v>
      </c>
      <c r="E9" s="38">
        <v>594931</v>
      </c>
      <c r="F9" s="38">
        <v>90404450</v>
      </c>
      <c r="G9" s="38">
        <v>87858670</v>
      </c>
      <c r="H9" s="38">
        <v>2545780</v>
      </c>
      <c r="I9" s="38">
        <f t="shared" si="0"/>
        <v>18171383.4897791</v>
      </c>
      <c r="J9" s="38">
        <v>1849677357</v>
      </c>
      <c r="K9" s="39">
        <f t="shared" si="1"/>
        <v>371786970.51315552</v>
      </c>
    </row>
    <row r="10" spans="2:11" ht="15">
      <c r="B10" s="40">
        <v>5</v>
      </c>
      <c r="C10" s="41" t="s">
        <v>122</v>
      </c>
      <c r="D10" s="38">
        <v>1040831</v>
      </c>
      <c r="E10" s="38">
        <v>1090963</v>
      </c>
      <c r="F10" s="38">
        <v>171589721</v>
      </c>
      <c r="G10" s="38">
        <v>167166213</v>
      </c>
      <c r="H10" s="38">
        <v>4423508</v>
      </c>
      <c r="I10" s="38">
        <f t="shared" si="0"/>
        <v>34489702.920544311</v>
      </c>
      <c r="J10" s="38">
        <v>3519307217</v>
      </c>
      <c r="K10" s="39">
        <f t="shared" si="1"/>
        <v>707384216.79966223</v>
      </c>
    </row>
    <row r="11" spans="2:11" ht="15">
      <c r="B11" s="40">
        <v>6</v>
      </c>
      <c r="C11" s="41" t="s">
        <v>123</v>
      </c>
      <c r="D11" s="38">
        <v>878788</v>
      </c>
      <c r="E11" s="38">
        <v>922349</v>
      </c>
      <c r="F11" s="38">
        <v>151116119</v>
      </c>
      <c r="G11" s="38">
        <v>147224518</v>
      </c>
      <c r="H11" s="38">
        <v>3891601</v>
      </c>
      <c r="I11" s="38">
        <f t="shared" si="0"/>
        <v>30374488.753994893</v>
      </c>
      <c r="J11" s="38">
        <v>3099473505</v>
      </c>
      <c r="K11" s="39">
        <f t="shared" si="1"/>
        <v>622997227.19141316</v>
      </c>
    </row>
    <row r="12" spans="2:11" ht="15">
      <c r="B12" s="40">
        <v>7</v>
      </c>
      <c r="C12" s="41" t="s">
        <v>159</v>
      </c>
      <c r="D12" s="38">
        <v>2105873</v>
      </c>
      <c r="E12" s="38">
        <v>2248725</v>
      </c>
      <c r="F12" s="38">
        <v>494360937</v>
      </c>
      <c r="G12" s="38">
        <v>483446594</v>
      </c>
      <c r="H12" s="38">
        <v>10914343</v>
      </c>
      <c r="I12" s="38">
        <f t="shared" si="0"/>
        <v>99367035.235472649</v>
      </c>
      <c r="J12" s="38">
        <v>10177769773</v>
      </c>
      <c r="K12" s="39">
        <f t="shared" si="1"/>
        <v>2045741748.5075676</v>
      </c>
    </row>
    <row r="13" spans="2:11" ht="15.75" thickBot="1">
      <c r="B13" s="32" t="s">
        <v>5</v>
      </c>
      <c r="C13" s="33"/>
      <c r="D13" s="34">
        <f t="shared" ref="D13:K13" si="2">SUM(D6:D12)</f>
        <v>8193955</v>
      </c>
      <c r="E13" s="34">
        <f t="shared" si="2"/>
        <v>8653305</v>
      </c>
      <c r="F13" s="34">
        <f t="shared" si="2"/>
        <v>1575937618</v>
      </c>
      <c r="G13" s="34">
        <f t="shared" si="2"/>
        <v>1537678557</v>
      </c>
      <c r="H13" s="34">
        <f t="shared" si="2"/>
        <v>38259061</v>
      </c>
      <c r="I13" s="34">
        <f t="shared" si="2"/>
        <v>316765013.36656547</v>
      </c>
      <c r="J13" s="34">
        <f t="shared" si="2"/>
        <v>32372154198</v>
      </c>
      <c r="K13" s="35">
        <f t="shared" si="2"/>
        <v>6506834877.2888985</v>
      </c>
    </row>
    <row r="15" spans="2:11" s="12" customFormat="1">
      <c r="B15" s="28" t="s">
        <v>178</v>
      </c>
      <c r="C15" s="29">
        <v>4.9751000000000003</v>
      </c>
      <c r="J15" s="13"/>
      <c r="K15" s="13"/>
    </row>
    <row r="16" spans="2:11">
      <c r="B16" s="30"/>
      <c r="C16" s="30" t="s">
        <v>175</v>
      </c>
    </row>
    <row r="17" spans="7:7">
      <c r="G17" s="18"/>
    </row>
    <row r="18" spans="7:7">
      <c r="G18" s="18"/>
    </row>
    <row r="19" spans="7:7">
      <c r="G19" s="18"/>
    </row>
    <row r="20" spans="7:7">
      <c r="G20" s="18"/>
    </row>
    <row r="21" spans="7:7">
      <c r="G21" s="18"/>
    </row>
    <row r="22" spans="7:7">
      <c r="G22" s="18"/>
    </row>
    <row r="23" spans="7:7">
      <c r="G23" s="18"/>
    </row>
    <row r="24" spans="7:7">
      <c r="G24" s="18"/>
    </row>
    <row r="25" spans="7:7">
      <c r="G25" s="18"/>
    </row>
    <row r="26" spans="7:7">
      <c r="G26" s="18"/>
    </row>
    <row r="27" spans="7:7">
      <c r="G27" s="18"/>
    </row>
    <row r="28" spans="7:7">
      <c r="G28" s="18"/>
    </row>
    <row r="29" spans="7:7">
      <c r="G29" s="18"/>
    </row>
    <row r="30" spans="7:7">
      <c r="G30" s="18"/>
    </row>
    <row r="31" spans="7:7">
      <c r="G31" s="18"/>
    </row>
  </sheetData>
  <mergeCells count="9">
    <mergeCell ref="B2:K2"/>
    <mergeCell ref="J3:J4"/>
    <mergeCell ref="F3:H3"/>
    <mergeCell ref="K3:K4"/>
    <mergeCell ref="I3:I4"/>
    <mergeCell ref="B3:B4"/>
    <mergeCell ref="C3:C4"/>
    <mergeCell ref="D3:D4"/>
    <mergeCell ref="E3:E4"/>
  </mergeCells>
  <phoneticPr fontId="16"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I12" sqref="I12"/>
    </sheetView>
  </sheetViews>
  <sheetFormatPr defaultRowHeight="15"/>
  <cols>
    <col min="1" max="1" width="9.140625" style="8"/>
    <col min="2" max="2" width="7.85546875" style="8" customWidth="1"/>
    <col min="3" max="3" width="20.140625" style="8" customWidth="1"/>
    <col min="4" max="4" width="13.7109375" style="8" customWidth="1"/>
    <col min="5" max="5" width="16.5703125" style="9" customWidth="1"/>
    <col min="6" max="16384" width="9.140625" style="8"/>
  </cols>
  <sheetData>
    <row r="1" spans="2:5" ht="15.75" thickBot="1"/>
    <row r="2" spans="2:5" ht="55.5" customHeight="1">
      <c r="B2" s="131" t="s">
        <v>277</v>
      </c>
      <c r="C2" s="132"/>
      <c r="D2" s="132"/>
      <c r="E2" s="133"/>
    </row>
    <row r="3" spans="2:5">
      <c r="B3" s="128" t="s">
        <v>6</v>
      </c>
      <c r="C3" s="129"/>
      <c r="D3" s="129" t="s">
        <v>7</v>
      </c>
      <c r="E3" s="130"/>
    </row>
    <row r="4" spans="2:5">
      <c r="B4" s="74" t="s">
        <v>8</v>
      </c>
      <c r="C4" s="75" t="s">
        <v>9</v>
      </c>
      <c r="D4" s="75" t="s">
        <v>10</v>
      </c>
      <c r="E4" s="76" t="s">
        <v>11</v>
      </c>
    </row>
    <row r="5" spans="2:5" ht="15.75">
      <c r="B5" s="81"/>
      <c r="C5" s="82" t="s">
        <v>12</v>
      </c>
      <c r="D5" s="38">
        <v>77756</v>
      </c>
      <c r="E5" s="77">
        <f t="shared" ref="E5:E48" si="0">D5/$D$48</f>
        <v>9.4894345892795363E-3</v>
      </c>
    </row>
    <row r="6" spans="2:5" ht="15.75">
      <c r="B6" s="81" t="s">
        <v>13</v>
      </c>
      <c r="C6" s="82" t="s">
        <v>14</v>
      </c>
      <c r="D6" s="38">
        <v>68534</v>
      </c>
      <c r="E6" s="77">
        <f t="shared" si="0"/>
        <v>8.3639707564906081E-3</v>
      </c>
    </row>
    <row r="7" spans="2:5" ht="15.75">
      <c r="B7" s="81" t="s">
        <v>15</v>
      </c>
      <c r="C7" s="82" t="s">
        <v>16</v>
      </c>
      <c r="D7" s="38">
        <v>98032</v>
      </c>
      <c r="E7" s="77">
        <f t="shared" si="0"/>
        <v>1.196394171068794E-2</v>
      </c>
    </row>
    <row r="8" spans="2:5" ht="15.75">
      <c r="B8" s="81" t="s">
        <v>17</v>
      </c>
      <c r="C8" s="82" t="s">
        <v>18</v>
      </c>
      <c r="D8" s="38">
        <v>121965</v>
      </c>
      <c r="E8" s="77">
        <f t="shared" si="0"/>
        <v>1.4884753455443678E-2</v>
      </c>
    </row>
    <row r="9" spans="2:5" ht="15.75">
      <c r="B9" s="81" t="s">
        <v>19</v>
      </c>
      <c r="C9" s="82" t="s">
        <v>20</v>
      </c>
      <c r="D9" s="38">
        <v>105235</v>
      </c>
      <c r="E9" s="77">
        <f t="shared" si="0"/>
        <v>1.284300438555008E-2</v>
      </c>
    </row>
    <row r="10" spans="2:5" ht="15.75">
      <c r="B10" s="81" t="s">
        <v>21</v>
      </c>
      <c r="C10" s="82" t="s">
        <v>22</v>
      </c>
      <c r="D10" s="38">
        <v>159815</v>
      </c>
      <c r="E10" s="77">
        <f t="shared" si="0"/>
        <v>1.9504012409147963E-2</v>
      </c>
    </row>
    <row r="11" spans="2:5" ht="15.75">
      <c r="B11" s="81" t="s">
        <v>23</v>
      </c>
      <c r="C11" s="82" t="s">
        <v>24</v>
      </c>
      <c r="D11" s="38">
        <v>70830</v>
      </c>
      <c r="E11" s="77">
        <f t="shared" si="0"/>
        <v>8.6441773234048752E-3</v>
      </c>
    </row>
    <row r="12" spans="2:5" ht="15.75">
      <c r="B12" s="81" t="s">
        <v>25</v>
      </c>
      <c r="C12" s="82" t="s">
        <v>26</v>
      </c>
      <c r="D12" s="38">
        <v>59094</v>
      </c>
      <c r="E12" s="77">
        <f t="shared" si="0"/>
        <v>7.2119019447873462E-3</v>
      </c>
    </row>
    <row r="13" spans="2:5" ht="15.75">
      <c r="B13" s="81" t="s">
        <v>27</v>
      </c>
      <c r="C13" s="82" t="s">
        <v>28</v>
      </c>
      <c r="D13" s="38">
        <v>137332</v>
      </c>
      <c r="E13" s="77">
        <f t="shared" si="0"/>
        <v>1.676016038652885E-2</v>
      </c>
    </row>
    <row r="14" spans="2:5" ht="15.75">
      <c r="B14" s="81" t="s">
        <v>30</v>
      </c>
      <c r="C14" s="82" t="s">
        <v>31</v>
      </c>
      <c r="D14" s="38">
        <v>46095</v>
      </c>
      <c r="E14" s="77">
        <f t="shared" si="0"/>
        <v>5.625488546129433E-3</v>
      </c>
    </row>
    <row r="15" spans="2:5" ht="15.75">
      <c r="B15" s="81" t="s">
        <v>32</v>
      </c>
      <c r="C15" s="82" t="s">
        <v>33</v>
      </c>
      <c r="D15" s="38">
        <v>70177</v>
      </c>
      <c r="E15" s="77">
        <f t="shared" si="0"/>
        <v>8.5644844278495551E-3</v>
      </c>
    </row>
    <row r="16" spans="2:5" ht="15.75">
      <c r="B16" s="81" t="s">
        <v>34</v>
      </c>
      <c r="C16" s="82" t="s">
        <v>35</v>
      </c>
      <c r="D16" s="38">
        <v>47045</v>
      </c>
      <c r="E16" s="77">
        <f t="shared" si="0"/>
        <v>5.7414276744258419E-3</v>
      </c>
    </row>
    <row r="17" spans="2:5" ht="15.75">
      <c r="B17" s="81" t="s">
        <v>36</v>
      </c>
      <c r="C17" s="82" t="s">
        <v>37</v>
      </c>
      <c r="D17" s="38">
        <v>224097</v>
      </c>
      <c r="E17" s="77">
        <f t="shared" si="0"/>
        <v>2.734906403562138E-2</v>
      </c>
    </row>
    <row r="18" spans="2:5" ht="15.75">
      <c r="B18" s="81" t="s">
        <v>38</v>
      </c>
      <c r="C18" s="82" t="s">
        <v>39</v>
      </c>
      <c r="D18" s="38">
        <v>180596</v>
      </c>
      <c r="E18" s="77">
        <f t="shared" si="0"/>
        <v>2.2040150330334986E-2</v>
      </c>
    </row>
    <row r="19" spans="2:5" ht="15.75">
      <c r="B19" s="81" t="s">
        <v>40</v>
      </c>
      <c r="C19" s="82" t="s">
        <v>41</v>
      </c>
      <c r="D19" s="38">
        <v>55398</v>
      </c>
      <c r="E19" s="77">
        <f t="shared" si="0"/>
        <v>6.7608377151204763E-3</v>
      </c>
    </row>
    <row r="20" spans="2:5" ht="15.75">
      <c r="B20" s="81" t="s">
        <v>42</v>
      </c>
      <c r="C20" s="82" t="s">
        <v>43</v>
      </c>
      <c r="D20" s="38">
        <v>67089</v>
      </c>
      <c r="E20" s="77">
        <f t="shared" si="0"/>
        <v>8.1876212402923858E-3</v>
      </c>
    </row>
    <row r="21" spans="2:5" ht="15.75">
      <c r="B21" s="81" t="s">
        <v>44</v>
      </c>
      <c r="C21" s="82" t="s">
        <v>45</v>
      </c>
      <c r="D21" s="38">
        <v>131300</v>
      </c>
      <c r="E21" s="77">
        <f t="shared" si="0"/>
        <v>1.6024007942440494E-2</v>
      </c>
    </row>
    <row r="22" spans="2:5" ht="15.75">
      <c r="B22" s="81" t="s">
        <v>46</v>
      </c>
      <c r="C22" s="82" t="s">
        <v>47</v>
      </c>
      <c r="D22" s="38">
        <v>122929</v>
      </c>
      <c r="E22" s="77">
        <f t="shared" si="0"/>
        <v>1.5002401160367612E-2</v>
      </c>
    </row>
    <row r="23" spans="2:5" ht="15.75">
      <c r="B23" s="81" t="s">
        <v>48</v>
      </c>
      <c r="C23" s="82" t="s">
        <v>49</v>
      </c>
      <c r="D23" s="38">
        <v>70520</v>
      </c>
      <c r="E23" s="77">
        <f t="shared" si="0"/>
        <v>8.6063445552239434E-3</v>
      </c>
    </row>
    <row r="24" spans="2:5" ht="15.75">
      <c r="B24" s="81" t="s">
        <v>50</v>
      </c>
      <c r="C24" s="82" t="s">
        <v>51</v>
      </c>
      <c r="D24" s="38">
        <v>102150</v>
      </c>
      <c r="E24" s="77">
        <f t="shared" si="0"/>
        <v>1.2466507321555952E-2</v>
      </c>
    </row>
    <row r="25" spans="2:5" ht="15.75">
      <c r="B25" s="81" t="s">
        <v>52</v>
      </c>
      <c r="C25" s="82" t="s">
        <v>53</v>
      </c>
      <c r="D25" s="38">
        <v>104354</v>
      </c>
      <c r="E25" s="77">
        <f t="shared" si="0"/>
        <v>1.273548609920362E-2</v>
      </c>
    </row>
    <row r="26" spans="2:5" ht="15.75">
      <c r="B26" s="81" t="s">
        <v>54</v>
      </c>
      <c r="C26" s="82" t="s">
        <v>55</v>
      </c>
      <c r="D26" s="38">
        <v>32935</v>
      </c>
      <c r="E26" s="77">
        <f t="shared" si="0"/>
        <v>4.0194265162549706E-3</v>
      </c>
    </row>
    <row r="27" spans="2:5" ht="15.75">
      <c r="B27" s="81" t="s">
        <v>56</v>
      </c>
      <c r="C27" s="82" t="s">
        <v>57</v>
      </c>
      <c r="D27" s="38">
        <v>208826</v>
      </c>
      <c r="E27" s="77">
        <f t="shared" si="0"/>
        <v>2.5485373058553532E-2</v>
      </c>
    </row>
    <row r="28" spans="2:5" ht="15.75">
      <c r="B28" s="81" t="s">
        <v>58</v>
      </c>
      <c r="C28" s="82" t="s">
        <v>59</v>
      </c>
      <c r="D28" s="38">
        <v>23370</v>
      </c>
      <c r="E28" s="77">
        <f t="shared" si="0"/>
        <v>2.8521025560916554E-3</v>
      </c>
    </row>
    <row r="29" spans="2:5" ht="15.75">
      <c r="B29" s="81" t="s">
        <v>60</v>
      </c>
      <c r="C29" s="82" t="s">
        <v>61</v>
      </c>
      <c r="D29" s="38">
        <v>139866</v>
      </c>
      <c r="E29" s="77">
        <f t="shared" si="0"/>
        <v>1.7069412756111058E-2</v>
      </c>
    </row>
    <row r="30" spans="2:5" ht="15.75">
      <c r="B30" s="81" t="s">
        <v>62</v>
      </c>
      <c r="C30" s="82" t="s">
        <v>63</v>
      </c>
      <c r="D30" s="38">
        <v>41862</v>
      </c>
      <c r="E30" s="77">
        <f t="shared" si="0"/>
        <v>5.1088881986781718E-3</v>
      </c>
    </row>
    <row r="31" spans="2:5" ht="15.75">
      <c r="B31" s="81" t="s">
        <v>64</v>
      </c>
      <c r="C31" s="82" t="s">
        <v>65</v>
      </c>
      <c r="D31" s="38">
        <v>166218</v>
      </c>
      <c r="E31" s="77">
        <f t="shared" si="0"/>
        <v>2.028544213386576E-2</v>
      </c>
    </row>
    <row r="32" spans="2:5" ht="15.75">
      <c r="B32" s="81" t="s">
        <v>66</v>
      </c>
      <c r="C32" s="82" t="s">
        <v>67</v>
      </c>
      <c r="D32" s="38">
        <v>108184</v>
      </c>
      <c r="E32" s="77">
        <f t="shared" si="0"/>
        <v>1.3202903848019669E-2</v>
      </c>
    </row>
    <row r="33" spans="2:13" ht="15.75">
      <c r="B33" s="81" t="s">
        <v>68</v>
      </c>
      <c r="C33" s="82" t="s">
        <v>69</v>
      </c>
      <c r="D33" s="38">
        <v>79034</v>
      </c>
      <c r="E33" s="77">
        <f t="shared" si="0"/>
        <v>9.6454032271351253E-3</v>
      </c>
    </row>
    <row r="34" spans="2:13" ht="15.75">
      <c r="B34" s="81" t="s">
        <v>70</v>
      </c>
      <c r="C34" s="82" t="s">
        <v>71</v>
      </c>
      <c r="D34" s="38">
        <v>173164</v>
      </c>
      <c r="E34" s="77">
        <f t="shared" si="0"/>
        <v>2.1133140223494027E-2</v>
      </c>
    </row>
    <row r="35" spans="2:13" ht="15.75">
      <c r="B35" s="81" t="s">
        <v>72</v>
      </c>
      <c r="C35" s="82" t="s">
        <v>73</v>
      </c>
      <c r="D35" s="38">
        <v>126026</v>
      </c>
      <c r="E35" s="77">
        <f t="shared" si="0"/>
        <v>1.5380362718613904E-2</v>
      </c>
    </row>
    <row r="36" spans="2:13" ht="15.75">
      <c r="B36" s="81" t="s">
        <v>74</v>
      </c>
      <c r="C36" s="82" t="s">
        <v>75</v>
      </c>
      <c r="D36" s="38">
        <v>71357</v>
      </c>
      <c r="E36" s="77">
        <f t="shared" si="0"/>
        <v>8.7084930293124634E-3</v>
      </c>
    </row>
    <row r="37" spans="2:13" ht="15.75">
      <c r="B37" s="81" t="s">
        <v>76</v>
      </c>
      <c r="C37" s="82" t="s">
        <v>77</v>
      </c>
      <c r="D37" s="38">
        <v>187529</v>
      </c>
      <c r="E37" s="77">
        <f t="shared" si="0"/>
        <v>2.2886261884523407E-2</v>
      </c>
    </row>
    <row r="38" spans="2:13" ht="15.75">
      <c r="B38" s="81" t="s">
        <v>78</v>
      </c>
      <c r="C38" s="82" t="s">
        <v>79</v>
      </c>
      <c r="D38" s="38">
        <v>183474</v>
      </c>
      <c r="E38" s="77">
        <f t="shared" si="0"/>
        <v>2.2391384868479264E-2</v>
      </c>
    </row>
    <row r="39" spans="2:13" ht="15.75">
      <c r="B39" s="81" t="s">
        <v>80</v>
      </c>
      <c r="C39" s="82" t="s">
        <v>81</v>
      </c>
      <c r="D39" s="38">
        <v>40446</v>
      </c>
      <c r="E39" s="77">
        <f t="shared" si="0"/>
        <v>4.9360778769226826E-3</v>
      </c>
    </row>
    <row r="40" spans="2:13" ht="15.75">
      <c r="B40" s="81" t="s">
        <v>82</v>
      </c>
      <c r="C40" s="82" t="s">
        <v>83</v>
      </c>
      <c r="D40" s="38">
        <v>393497</v>
      </c>
      <c r="E40" s="77">
        <f t="shared" si="0"/>
        <v>4.8022841228686268E-2</v>
      </c>
      <c r="M40" s="19"/>
    </row>
    <row r="41" spans="2:13" ht="15.75">
      <c r="B41" s="81" t="s">
        <v>84</v>
      </c>
      <c r="C41" s="82" t="s">
        <v>85</v>
      </c>
      <c r="D41" s="38">
        <v>60879</v>
      </c>
      <c r="E41" s="77">
        <f t="shared" si="0"/>
        <v>7.4297454647969143E-3</v>
      </c>
    </row>
    <row r="42" spans="2:13" ht="15.75">
      <c r="B42" s="81" t="s">
        <v>86</v>
      </c>
      <c r="C42" s="82" t="s">
        <v>87</v>
      </c>
      <c r="D42" s="38">
        <v>90365</v>
      </c>
      <c r="E42" s="77">
        <f t="shared" si="0"/>
        <v>1.1028251924742081E-2</v>
      </c>
    </row>
    <row r="43" spans="2:13" ht="15.75">
      <c r="B43" s="81" t="s">
        <v>88</v>
      </c>
      <c r="C43" s="82" t="s">
        <v>89</v>
      </c>
      <c r="D43" s="38">
        <v>109488</v>
      </c>
      <c r="E43" s="77">
        <f t="shared" si="0"/>
        <v>1.3362045556754949E-2</v>
      </c>
    </row>
    <row r="44" spans="2:13" ht="15.75">
      <c r="B44" s="81" t="s">
        <v>90</v>
      </c>
      <c r="C44" s="82" t="s">
        <v>91</v>
      </c>
      <c r="D44" s="38">
        <v>89936</v>
      </c>
      <c r="E44" s="77">
        <f t="shared" si="0"/>
        <v>1.0975896255227177E-2</v>
      </c>
    </row>
    <row r="45" spans="2:13" ht="15.75">
      <c r="B45" s="81" t="s">
        <v>92</v>
      </c>
      <c r="C45" s="82" t="s">
        <v>93</v>
      </c>
      <c r="D45" s="38">
        <v>41852</v>
      </c>
      <c r="E45" s="77">
        <f t="shared" si="0"/>
        <v>5.1076677868013677E-3</v>
      </c>
    </row>
    <row r="46" spans="2:13" ht="15.75">
      <c r="B46" s="81" t="s">
        <v>94</v>
      </c>
      <c r="C46" s="82" t="s">
        <v>95</v>
      </c>
      <c r="D46" s="38">
        <v>2766856</v>
      </c>
      <c r="E46" s="77">
        <f t="shared" si="0"/>
        <v>0.33767039238072455</v>
      </c>
    </row>
    <row r="47" spans="2:13" ht="15.75">
      <c r="B47" s="81" t="s">
        <v>96</v>
      </c>
      <c r="C47" s="82" t="s">
        <v>97</v>
      </c>
      <c r="D47" s="38">
        <v>938448</v>
      </c>
      <c r="E47" s="77">
        <f t="shared" si="0"/>
        <v>0.11452930849632442</v>
      </c>
    </row>
    <row r="48" spans="2:13" ht="16.5" thickBot="1">
      <c r="B48" s="78" t="s">
        <v>98</v>
      </c>
      <c r="C48" s="79" t="s">
        <v>5</v>
      </c>
      <c r="D48" s="34">
        <f>SUM(D5:D47)</f>
        <v>8193955</v>
      </c>
      <c r="E48" s="80">
        <f t="shared" si="0"/>
        <v>1</v>
      </c>
    </row>
    <row r="49" spans="4:4">
      <c r="D49" s="24"/>
    </row>
  </sheetData>
  <mergeCells count="3">
    <mergeCell ref="B3:C3"/>
    <mergeCell ref="D3:E3"/>
    <mergeCell ref="B2:E2"/>
  </mergeCells>
  <phoneticPr fontId="6" type="noConversion"/>
  <printOptions horizontalCentered="1" verticalCentered="1"/>
  <pageMargins left="0.27559055118110237" right="0.27559055118110237" top="0.27559055118110237" bottom="0.55118110236220474" header="0.19685039370078741" footer="0.15748031496062992"/>
  <pageSetup scale="8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G8" sqref="G8"/>
    </sheetView>
  </sheetViews>
  <sheetFormatPr defaultRowHeight="15"/>
  <cols>
    <col min="2" max="2" width="8" customWidth="1"/>
    <col min="3" max="3" width="18" customWidth="1"/>
    <col min="4" max="4" width="28.5703125" customWidth="1"/>
    <col min="5" max="16384" width="9.140625" style="8"/>
  </cols>
  <sheetData>
    <row r="1" spans="2:4" ht="15.75" thickBot="1"/>
    <row r="2" spans="2:4" ht="58.5" customHeight="1">
      <c r="B2" s="136" t="s">
        <v>278</v>
      </c>
      <c r="C2" s="137"/>
      <c r="D2" s="138"/>
    </row>
    <row r="3" spans="2:4" ht="65.25" customHeight="1">
      <c r="B3" s="134" t="s">
        <v>6</v>
      </c>
      <c r="C3" s="135"/>
      <c r="D3" s="83" t="s">
        <v>172</v>
      </c>
    </row>
    <row r="4" spans="2:4">
      <c r="B4" s="74" t="s">
        <v>8</v>
      </c>
      <c r="C4" s="75" t="s">
        <v>153</v>
      </c>
      <c r="D4" s="84"/>
    </row>
    <row r="5" spans="2:4" ht="15.75">
      <c r="B5" s="89"/>
      <c r="C5" s="82" t="s">
        <v>154</v>
      </c>
      <c r="D5" s="86">
        <v>37986</v>
      </c>
    </row>
    <row r="6" spans="2:4" ht="15.75">
      <c r="B6" s="90" t="s">
        <v>13</v>
      </c>
      <c r="C6" s="91" t="s">
        <v>14</v>
      </c>
      <c r="D6" s="86">
        <v>74414</v>
      </c>
    </row>
    <row r="7" spans="2:4" ht="15.75">
      <c r="B7" s="90" t="s">
        <v>15</v>
      </c>
      <c r="C7" s="91" t="s">
        <v>16</v>
      </c>
      <c r="D7" s="86">
        <v>96624</v>
      </c>
    </row>
    <row r="8" spans="2:4" ht="15.75">
      <c r="B8" s="90" t="s">
        <v>17</v>
      </c>
      <c r="C8" s="91" t="s">
        <v>18</v>
      </c>
      <c r="D8" s="86">
        <v>143101</v>
      </c>
    </row>
    <row r="9" spans="2:4" ht="15.75">
      <c r="B9" s="90" t="s">
        <v>19</v>
      </c>
      <c r="C9" s="91" t="s">
        <v>20</v>
      </c>
      <c r="D9" s="86">
        <v>93471</v>
      </c>
    </row>
    <row r="10" spans="2:4" ht="15.75">
      <c r="B10" s="90" t="s">
        <v>21</v>
      </c>
      <c r="C10" s="91" t="s">
        <v>22</v>
      </c>
      <c r="D10" s="86">
        <v>128104</v>
      </c>
    </row>
    <row r="11" spans="2:4" ht="15.75">
      <c r="B11" s="90" t="s">
        <v>23</v>
      </c>
      <c r="C11" s="91" t="s">
        <v>24</v>
      </c>
      <c r="D11" s="86">
        <v>50905</v>
      </c>
    </row>
    <row r="12" spans="2:4" ht="15.75">
      <c r="B12" s="90" t="s">
        <v>25</v>
      </c>
      <c r="C12" s="91" t="s">
        <v>26</v>
      </c>
      <c r="D12" s="86">
        <v>47963</v>
      </c>
    </row>
    <row r="13" spans="2:4" ht="15.75">
      <c r="B13" s="90" t="s">
        <v>27</v>
      </c>
      <c r="C13" s="91" t="s">
        <v>28</v>
      </c>
      <c r="D13" s="86">
        <v>139323</v>
      </c>
    </row>
    <row r="14" spans="2:4" ht="15.75">
      <c r="B14" s="90" t="s">
        <v>30</v>
      </c>
      <c r="C14" s="91" t="s">
        <v>31</v>
      </c>
      <c r="D14" s="86">
        <v>50626</v>
      </c>
    </row>
    <row r="15" spans="2:4" ht="15.75">
      <c r="B15" s="90" t="s">
        <v>32</v>
      </c>
      <c r="C15" s="91" t="s">
        <v>33</v>
      </c>
      <c r="D15" s="86">
        <v>69231</v>
      </c>
    </row>
    <row r="16" spans="2:4" ht="15.75">
      <c r="B16" s="90" t="s">
        <v>34</v>
      </c>
      <c r="C16" s="91" t="s">
        <v>35</v>
      </c>
      <c r="D16" s="86">
        <v>43899</v>
      </c>
    </row>
    <row r="17" spans="2:4" ht="15.75">
      <c r="B17" s="90" t="s">
        <v>36</v>
      </c>
      <c r="C17" s="91" t="s">
        <v>37</v>
      </c>
      <c r="D17" s="86">
        <v>187193</v>
      </c>
    </row>
    <row r="18" spans="2:4" ht="15.75">
      <c r="B18" s="90" t="s">
        <v>38</v>
      </c>
      <c r="C18" s="91" t="s">
        <v>39</v>
      </c>
      <c r="D18" s="86">
        <v>139297</v>
      </c>
    </row>
    <row r="19" spans="2:4" ht="15.75">
      <c r="B19" s="90" t="s">
        <v>40</v>
      </c>
      <c r="C19" s="91" t="s">
        <v>41</v>
      </c>
      <c r="D19" s="86">
        <v>39281</v>
      </c>
    </row>
    <row r="20" spans="2:4" ht="15.75">
      <c r="B20" s="90" t="s">
        <v>42</v>
      </c>
      <c r="C20" s="91" t="s">
        <v>43</v>
      </c>
      <c r="D20" s="86">
        <v>88578</v>
      </c>
    </row>
    <row r="21" spans="2:4" ht="15.75">
      <c r="B21" s="90" t="s">
        <v>44</v>
      </c>
      <c r="C21" s="91" t="s">
        <v>45</v>
      </c>
      <c r="D21" s="86">
        <v>111133</v>
      </c>
    </row>
    <row r="22" spans="2:4" ht="15.75">
      <c r="B22" s="90" t="s">
        <v>46</v>
      </c>
      <c r="C22" s="91" t="s">
        <v>47</v>
      </c>
      <c r="D22" s="86">
        <v>85265</v>
      </c>
    </row>
    <row r="23" spans="2:4" ht="15.75">
      <c r="B23" s="90" t="s">
        <v>48</v>
      </c>
      <c r="C23" s="91" t="s">
        <v>49</v>
      </c>
      <c r="D23" s="86">
        <v>65456</v>
      </c>
    </row>
    <row r="24" spans="2:4" ht="15.75">
      <c r="B24" s="90" t="s">
        <v>50</v>
      </c>
      <c r="C24" s="91" t="s">
        <v>51</v>
      </c>
      <c r="D24" s="86">
        <v>57194</v>
      </c>
    </row>
    <row r="25" spans="2:4" ht="15.75">
      <c r="B25" s="90" t="s">
        <v>52</v>
      </c>
      <c r="C25" s="91" t="s">
        <v>53</v>
      </c>
      <c r="D25" s="86">
        <v>78040</v>
      </c>
    </row>
    <row r="26" spans="2:4" ht="15.75">
      <c r="B26" s="90" t="s">
        <v>54</v>
      </c>
      <c r="C26" s="91" t="s">
        <v>55</v>
      </c>
      <c r="D26" s="86">
        <v>44282</v>
      </c>
    </row>
    <row r="27" spans="2:4" ht="15.75">
      <c r="B27" s="90" t="s">
        <v>56</v>
      </c>
      <c r="C27" s="91" t="s">
        <v>57</v>
      </c>
      <c r="D27" s="86">
        <v>146280</v>
      </c>
    </row>
    <row r="28" spans="2:4" ht="15.75">
      <c r="B28" s="90" t="s">
        <v>58</v>
      </c>
      <c r="C28" s="91" t="s">
        <v>59</v>
      </c>
      <c r="D28" s="86">
        <v>43668</v>
      </c>
    </row>
    <row r="29" spans="2:4" ht="15.75">
      <c r="B29" s="90" t="s">
        <v>60</v>
      </c>
      <c r="C29" s="91" t="s">
        <v>61</v>
      </c>
      <c r="D29" s="86">
        <v>86614</v>
      </c>
    </row>
    <row r="30" spans="2:4" ht="15.75">
      <c r="B30" s="90" t="s">
        <v>62</v>
      </c>
      <c r="C30" s="91" t="s">
        <v>63</v>
      </c>
      <c r="D30" s="86">
        <v>37423</v>
      </c>
    </row>
    <row r="31" spans="2:4" ht="15.75">
      <c r="B31" s="90" t="s">
        <v>64</v>
      </c>
      <c r="C31" s="91" t="s">
        <v>65</v>
      </c>
      <c r="D31" s="86">
        <v>108072</v>
      </c>
    </row>
    <row r="32" spans="2:4" ht="15.75">
      <c r="B32" s="90" t="s">
        <v>66</v>
      </c>
      <c r="C32" s="91" t="s">
        <v>67</v>
      </c>
      <c r="D32" s="86">
        <v>68892</v>
      </c>
    </row>
    <row r="33" spans="2:12" ht="15.75">
      <c r="B33" s="90" t="s">
        <v>68</v>
      </c>
      <c r="C33" s="91" t="s">
        <v>69</v>
      </c>
      <c r="D33" s="86">
        <v>64153</v>
      </c>
    </row>
    <row r="34" spans="2:12" ht="15.75">
      <c r="B34" s="90" t="s">
        <v>70</v>
      </c>
      <c r="C34" s="91" t="s">
        <v>71</v>
      </c>
      <c r="D34" s="86">
        <v>164669</v>
      </c>
    </row>
    <row r="35" spans="2:12" ht="15.75">
      <c r="B35" s="90" t="s">
        <v>72</v>
      </c>
      <c r="C35" s="91" t="s">
        <v>73</v>
      </c>
      <c r="D35" s="86">
        <v>61990</v>
      </c>
    </row>
    <row r="36" spans="2:12" ht="15.75">
      <c r="B36" s="90" t="s">
        <v>74</v>
      </c>
      <c r="C36" s="91" t="s">
        <v>75</v>
      </c>
      <c r="D36" s="86">
        <v>42968</v>
      </c>
    </row>
    <row r="37" spans="2:12" ht="15.75">
      <c r="B37" s="90" t="s">
        <v>76</v>
      </c>
      <c r="C37" s="91" t="s">
        <v>77</v>
      </c>
      <c r="D37" s="86">
        <v>102550</v>
      </c>
    </row>
    <row r="38" spans="2:12" ht="15.75">
      <c r="B38" s="90" t="s">
        <v>78</v>
      </c>
      <c r="C38" s="91" t="s">
        <v>79</v>
      </c>
      <c r="D38" s="86">
        <v>93269</v>
      </c>
    </row>
    <row r="39" spans="2:12" ht="15.75">
      <c r="B39" s="90" t="s">
        <v>80</v>
      </c>
      <c r="C39" s="91" t="s">
        <v>81</v>
      </c>
      <c r="D39" s="86">
        <v>50469</v>
      </c>
    </row>
    <row r="40" spans="2:12" ht="15.75">
      <c r="B40" s="90" t="s">
        <v>82</v>
      </c>
      <c r="C40" s="91" t="s">
        <v>83</v>
      </c>
      <c r="D40" s="86">
        <v>177105</v>
      </c>
    </row>
    <row r="41" spans="2:12" ht="15.75">
      <c r="B41" s="90" t="s">
        <v>84</v>
      </c>
      <c r="C41" s="91" t="s">
        <v>85</v>
      </c>
      <c r="D41" s="86">
        <v>34377</v>
      </c>
    </row>
    <row r="42" spans="2:12" ht="15.75">
      <c r="B42" s="90" t="s">
        <v>86</v>
      </c>
      <c r="C42" s="91" t="s">
        <v>87</v>
      </c>
      <c r="D42" s="86">
        <v>51092</v>
      </c>
    </row>
    <row r="43" spans="2:12" ht="15.75">
      <c r="B43" s="90" t="s">
        <v>88</v>
      </c>
      <c r="C43" s="91" t="s">
        <v>89</v>
      </c>
      <c r="D43" s="86">
        <v>66642</v>
      </c>
    </row>
    <row r="44" spans="2:12" ht="15.75">
      <c r="B44" s="90" t="s">
        <v>90</v>
      </c>
      <c r="C44" s="91" t="s">
        <v>91</v>
      </c>
      <c r="D44" s="86">
        <v>46800</v>
      </c>
      <c r="L44" s="19"/>
    </row>
    <row r="45" spans="2:12" ht="15.75">
      <c r="B45" s="90" t="s">
        <v>92</v>
      </c>
      <c r="C45" s="91" t="s">
        <v>93</v>
      </c>
      <c r="D45" s="86">
        <v>48043</v>
      </c>
    </row>
    <row r="46" spans="2:12" ht="15.75">
      <c r="B46" s="90" t="s">
        <v>94</v>
      </c>
      <c r="C46" s="91" t="s">
        <v>95</v>
      </c>
      <c r="D46" s="86">
        <v>69580</v>
      </c>
    </row>
    <row r="47" spans="2:12" ht="15.75">
      <c r="B47" s="90">
        <v>421</v>
      </c>
      <c r="C47" s="91" t="s">
        <v>95</v>
      </c>
      <c r="D47" s="86">
        <v>95394</v>
      </c>
    </row>
    <row r="48" spans="2:12" ht="15.75">
      <c r="B48" s="90">
        <v>431</v>
      </c>
      <c r="C48" s="91" t="s">
        <v>95</v>
      </c>
      <c r="D48" s="86">
        <v>127977</v>
      </c>
    </row>
    <row r="49" spans="2:4" ht="15.75">
      <c r="B49" s="90">
        <v>441</v>
      </c>
      <c r="C49" s="91" t="s">
        <v>95</v>
      </c>
      <c r="D49" s="86">
        <v>97309</v>
      </c>
    </row>
    <row r="50" spans="2:4" ht="15.75">
      <c r="B50" s="90">
        <v>451</v>
      </c>
      <c r="C50" s="91" t="s">
        <v>95</v>
      </c>
      <c r="D50" s="86">
        <v>76755</v>
      </c>
    </row>
    <row r="51" spans="2:4" ht="15.75">
      <c r="B51" s="90">
        <v>461</v>
      </c>
      <c r="C51" s="91" t="s">
        <v>95</v>
      </c>
      <c r="D51" s="86">
        <v>118191</v>
      </c>
    </row>
    <row r="52" spans="2:4" ht="15.75">
      <c r="B52" s="90" t="s">
        <v>96</v>
      </c>
      <c r="C52" s="91" t="s">
        <v>97</v>
      </c>
      <c r="D52" s="86">
        <v>154872</v>
      </c>
    </row>
    <row r="53" spans="2:4" ht="16.5" thickBot="1">
      <c r="B53" s="78" t="s">
        <v>98</v>
      </c>
      <c r="C53" s="79" t="s">
        <v>5</v>
      </c>
      <c r="D53" s="85">
        <f>SUM(D5:D52)</f>
        <v>4106520</v>
      </c>
    </row>
  </sheetData>
  <mergeCells count="2">
    <mergeCell ref="B3:C3"/>
    <mergeCell ref="B2:D2"/>
  </mergeCells>
  <phoneticPr fontId="6" type="noConversion"/>
  <printOptions horizontalCentered="1" verticalCentered="1"/>
  <pageMargins left="0.27559055118110237" right="0.27559055118110237" top="0.27559055118110237" bottom="0.55118110236220474" header="0.19685039370078741" footer="0.15748031496062992"/>
  <pageSetup scale="7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6"/>
  <sheetViews>
    <sheetView workbookViewId="0">
      <selection activeCell="C20" sqref="C20"/>
    </sheetView>
  </sheetViews>
  <sheetFormatPr defaultRowHeight="12.75"/>
  <cols>
    <col min="1" max="1" width="12.140625" customWidth="1"/>
    <col min="2" max="2" width="26.28515625" customWidth="1"/>
    <col min="3" max="3" width="29.140625" customWidth="1"/>
  </cols>
  <sheetData>
    <row r="1" spans="2:3" ht="16.5" thickBot="1">
      <c r="B1" s="139"/>
      <c r="C1" s="139"/>
    </row>
    <row r="2" spans="2:3" ht="42.75" customHeight="1">
      <c r="B2" s="131" t="s">
        <v>279</v>
      </c>
      <c r="C2" s="133"/>
    </row>
    <row r="3" spans="2:3">
      <c r="B3" s="74" t="s">
        <v>148</v>
      </c>
      <c r="C3" s="84" t="s">
        <v>7</v>
      </c>
    </row>
    <row r="4" spans="2:3" ht="15">
      <c r="B4" s="87" t="s">
        <v>147</v>
      </c>
      <c r="C4" s="39">
        <v>75607</v>
      </c>
    </row>
    <row r="5" spans="2:3" ht="15">
      <c r="B5" s="87" t="s">
        <v>150</v>
      </c>
      <c r="C5" s="39">
        <v>75455</v>
      </c>
    </row>
    <row r="6" spans="2:3" ht="15.75" thickBot="1">
      <c r="B6" s="88" t="s">
        <v>160</v>
      </c>
      <c r="C6" s="71">
        <v>75359</v>
      </c>
    </row>
  </sheetData>
  <mergeCells count="2">
    <mergeCell ref="B1:C1"/>
    <mergeCell ref="B2:C2"/>
  </mergeCells>
  <phoneticPr fontId="14"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E19" sqref="E19"/>
    </sheetView>
  </sheetViews>
  <sheetFormatPr defaultColWidth="11.42578125" defaultRowHeight="12.75"/>
  <cols>
    <col min="2" max="2" width="5.42578125" customWidth="1"/>
    <col min="3" max="3" width="18.5703125" style="7" customWidth="1"/>
    <col min="4" max="4" width="24" customWidth="1"/>
    <col min="5" max="6" width="13.85546875" bestFit="1" customWidth="1"/>
  </cols>
  <sheetData>
    <row r="1" spans="2:8" ht="13.5" thickBot="1"/>
    <row r="2" spans="2:8" ht="54.75" customHeight="1">
      <c r="B2" s="95" t="s">
        <v>280</v>
      </c>
      <c r="C2" s="96"/>
      <c r="D2" s="96"/>
      <c r="E2" s="96"/>
      <c r="F2" s="97"/>
    </row>
    <row r="3" spans="2:8" ht="23.25" customHeight="1">
      <c r="B3" s="94" t="s">
        <v>4</v>
      </c>
      <c r="C3" s="93" t="s">
        <v>126</v>
      </c>
      <c r="D3" s="93" t="s">
        <v>99</v>
      </c>
      <c r="E3" s="93" t="s">
        <v>101</v>
      </c>
      <c r="F3" s="102"/>
    </row>
    <row r="4" spans="2:8" ht="47.25" customHeight="1">
      <c r="B4" s="94"/>
      <c r="C4" s="93"/>
      <c r="D4" s="93"/>
      <c r="E4" s="31" t="s">
        <v>132</v>
      </c>
      <c r="F4" s="42" t="s">
        <v>133</v>
      </c>
    </row>
    <row r="5" spans="2:8" ht="15">
      <c r="B5" s="36">
        <f>k_total_tec_0324!B6</f>
        <v>1</v>
      </c>
      <c r="C5" s="37" t="str">
        <f>k_total_tec_0324!C6</f>
        <v>METROPOLITAN LIFE</v>
      </c>
      <c r="D5" s="38">
        <f t="shared" ref="D5:D11" si="0">E5+F5</f>
        <v>1131213</v>
      </c>
      <c r="E5" s="38">
        <v>540480</v>
      </c>
      <c r="F5" s="39">
        <v>590733</v>
      </c>
      <c r="G5" s="4"/>
      <c r="H5" s="4"/>
    </row>
    <row r="6" spans="2:8" ht="15">
      <c r="B6" s="40">
        <f>k_total_tec_0324!B7</f>
        <v>2</v>
      </c>
      <c r="C6" s="37" t="str">
        <f>k_total_tec_0324!C7</f>
        <v>AZT VIITORUL TAU</v>
      </c>
      <c r="D6" s="38">
        <f t="shared" si="0"/>
        <v>1684738</v>
      </c>
      <c r="E6" s="38">
        <v>805643</v>
      </c>
      <c r="F6" s="39">
        <v>879095</v>
      </c>
      <c r="G6" s="4"/>
      <c r="H6" s="4"/>
    </row>
    <row r="7" spans="2:8" ht="15">
      <c r="B7" s="40">
        <f>k_total_tec_0324!B8</f>
        <v>3</v>
      </c>
      <c r="C7" s="41" t="str">
        <f>k_total_tec_0324!C8</f>
        <v>BCR</v>
      </c>
      <c r="D7" s="38">
        <f t="shared" si="0"/>
        <v>781184</v>
      </c>
      <c r="E7" s="38">
        <v>369048</v>
      </c>
      <c r="F7" s="39">
        <v>412136</v>
      </c>
      <c r="G7" s="4"/>
      <c r="H7" s="4"/>
    </row>
    <row r="8" spans="2:8" ht="15">
      <c r="B8" s="40">
        <f>k_total_tec_0324!B9</f>
        <v>4</v>
      </c>
      <c r="C8" s="41" t="str">
        <f>k_total_tec_0324!C9</f>
        <v>BRD</v>
      </c>
      <c r="D8" s="38">
        <f t="shared" si="0"/>
        <v>571328</v>
      </c>
      <c r="E8" s="38">
        <v>269128</v>
      </c>
      <c r="F8" s="39">
        <v>302200</v>
      </c>
      <c r="G8" s="4"/>
      <c r="H8" s="4"/>
    </row>
    <row r="9" spans="2:8" ht="15">
      <c r="B9" s="40">
        <f>k_total_tec_0324!B10</f>
        <v>5</v>
      </c>
      <c r="C9" s="41" t="str">
        <f>k_total_tec_0324!C10</f>
        <v>VITAL</v>
      </c>
      <c r="D9" s="38">
        <f t="shared" si="0"/>
        <v>1040831</v>
      </c>
      <c r="E9" s="38">
        <v>490004</v>
      </c>
      <c r="F9" s="39">
        <v>550827</v>
      </c>
      <c r="G9" s="4"/>
      <c r="H9" s="4"/>
    </row>
    <row r="10" spans="2:8" ht="15">
      <c r="B10" s="40">
        <f>k_total_tec_0324!B11</f>
        <v>6</v>
      </c>
      <c r="C10" s="41" t="str">
        <f>k_total_tec_0324!C11</f>
        <v>ARIPI</v>
      </c>
      <c r="D10" s="38">
        <f t="shared" si="0"/>
        <v>878788</v>
      </c>
      <c r="E10" s="38">
        <v>415864</v>
      </c>
      <c r="F10" s="39">
        <v>462924</v>
      </c>
      <c r="G10" s="4"/>
      <c r="H10" s="4"/>
    </row>
    <row r="11" spans="2:8" ht="15">
      <c r="B11" s="40">
        <f>k_total_tec_0324!B12</f>
        <v>7</v>
      </c>
      <c r="C11" s="41" t="s">
        <v>159</v>
      </c>
      <c r="D11" s="38">
        <f t="shared" si="0"/>
        <v>2105873</v>
      </c>
      <c r="E11" s="38">
        <v>1042632</v>
      </c>
      <c r="F11" s="39">
        <v>1063241</v>
      </c>
      <c r="G11" s="4"/>
      <c r="H11" s="4"/>
    </row>
    <row r="12" spans="2:8" ht="15.75" thickBot="1">
      <c r="B12" s="140" t="s">
        <v>5</v>
      </c>
      <c r="C12" s="141"/>
      <c r="D12" s="34">
        <f>SUM(D5:D11)</f>
        <v>8193955</v>
      </c>
      <c r="E12" s="34">
        <f>SUM(E5:E11)</f>
        <v>3932799</v>
      </c>
      <c r="F12" s="35">
        <f>SUM(F5:F11)</f>
        <v>4261156</v>
      </c>
      <c r="G12" s="4"/>
      <c r="H12" s="4"/>
    </row>
    <row r="14" spans="2:8">
      <c r="B14" s="10"/>
      <c r="C14" s="11"/>
    </row>
    <row r="15" spans="2:8">
      <c r="B15" s="14"/>
      <c r="C15" s="14"/>
    </row>
  </sheetData>
  <mergeCells count="6">
    <mergeCell ref="B2:F2"/>
    <mergeCell ref="B12:C12"/>
    <mergeCell ref="D3:D4"/>
    <mergeCell ref="E3:F3"/>
    <mergeCell ref="B3:B4"/>
    <mergeCell ref="C3:C4"/>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O35" sqref="O35"/>
    </sheetView>
  </sheetViews>
  <sheetFormatPr defaultRowHeight="12.75"/>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S17"/>
  <sheetViews>
    <sheetView zoomScaleNormal="100" workbookViewId="0">
      <selection activeCell="G21" sqref="G21"/>
    </sheetView>
  </sheetViews>
  <sheetFormatPr defaultColWidth="11.42578125" defaultRowHeight="12.75"/>
  <cols>
    <col min="2" max="2" width="6.28515625" customWidth="1"/>
    <col min="3" max="3" width="20.140625" style="7" customWidth="1"/>
    <col min="4" max="4" width="17.140625" customWidth="1"/>
    <col min="5" max="5" width="9" bestFit="1" customWidth="1"/>
    <col min="6" max="7" width="10.140625" bestFit="1" customWidth="1"/>
    <col min="8" max="8" width="11.28515625" bestFit="1" customWidth="1"/>
    <col min="9" max="9" width="12.7109375" bestFit="1" customWidth="1"/>
    <col min="10"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row r="2" spans="2:19" ht="54.75" customHeight="1">
      <c r="B2" s="95" t="s">
        <v>281</v>
      </c>
      <c r="C2" s="96"/>
      <c r="D2" s="96"/>
      <c r="E2" s="96"/>
      <c r="F2" s="96"/>
      <c r="G2" s="96"/>
      <c r="H2" s="96"/>
      <c r="I2" s="96"/>
      <c r="J2" s="96"/>
      <c r="K2" s="96"/>
      <c r="L2" s="96"/>
      <c r="M2" s="96"/>
      <c r="N2" s="96"/>
      <c r="O2" s="96"/>
      <c r="P2" s="97"/>
    </row>
    <row r="3" spans="2:19" ht="23.25" customHeight="1">
      <c r="B3" s="94" t="s">
        <v>4</v>
      </c>
      <c r="C3" s="93" t="s">
        <v>126</v>
      </c>
      <c r="D3" s="93" t="s">
        <v>99</v>
      </c>
      <c r="E3" s="142"/>
      <c r="F3" s="143"/>
      <c r="G3" s="143"/>
      <c r="H3" s="144"/>
      <c r="I3" s="93" t="s">
        <v>101</v>
      </c>
      <c r="J3" s="93"/>
      <c r="K3" s="93"/>
      <c r="L3" s="93"/>
      <c r="M3" s="93"/>
      <c r="N3" s="93"/>
      <c r="O3" s="93"/>
      <c r="P3" s="102"/>
    </row>
    <row r="4" spans="2:19" ht="23.25" customHeight="1">
      <c r="B4" s="94"/>
      <c r="C4" s="93"/>
      <c r="D4" s="93"/>
      <c r="E4" s="93" t="s">
        <v>5</v>
      </c>
      <c r="F4" s="93"/>
      <c r="G4" s="93"/>
      <c r="H4" s="93"/>
      <c r="I4" s="93" t="s">
        <v>134</v>
      </c>
      <c r="J4" s="93"/>
      <c r="K4" s="93"/>
      <c r="L4" s="93"/>
      <c r="M4" s="93" t="s">
        <v>135</v>
      </c>
      <c r="N4" s="93"/>
      <c r="O4" s="93"/>
      <c r="P4" s="102"/>
    </row>
    <row r="5" spans="2:19" ht="47.25" customHeight="1">
      <c r="B5" s="94"/>
      <c r="C5" s="93"/>
      <c r="D5" s="93"/>
      <c r="E5" s="31" t="s">
        <v>136</v>
      </c>
      <c r="F5" s="31" t="s">
        <v>137</v>
      </c>
      <c r="G5" s="31" t="s">
        <v>156</v>
      </c>
      <c r="H5" s="31" t="s">
        <v>155</v>
      </c>
      <c r="I5" s="31" t="s">
        <v>136</v>
      </c>
      <c r="J5" s="31" t="s">
        <v>137</v>
      </c>
      <c r="K5" s="31" t="s">
        <v>156</v>
      </c>
      <c r="L5" s="31" t="s">
        <v>155</v>
      </c>
      <c r="M5" s="31" t="s">
        <v>136</v>
      </c>
      <c r="N5" s="31" t="s">
        <v>137</v>
      </c>
      <c r="O5" s="31" t="s">
        <v>156</v>
      </c>
      <c r="P5" s="42" t="s">
        <v>155</v>
      </c>
    </row>
    <row r="6" spans="2:19" ht="18" hidden="1" customHeight="1">
      <c r="B6" s="25"/>
      <c r="C6" s="15"/>
      <c r="D6" s="16" t="s">
        <v>138</v>
      </c>
      <c r="E6" s="16" t="s">
        <v>139</v>
      </c>
      <c r="F6" s="16" t="s">
        <v>140</v>
      </c>
      <c r="G6" s="16"/>
      <c r="H6" s="16" t="s">
        <v>141</v>
      </c>
      <c r="I6" s="16" t="s">
        <v>139</v>
      </c>
      <c r="J6" s="16" t="s">
        <v>140</v>
      </c>
      <c r="K6" s="16"/>
      <c r="L6" s="16" t="s">
        <v>141</v>
      </c>
      <c r="M6" s="16" t="s">
        <v>142</v>
      </c>
      <c r="N6" s="16" t="s">
        <v>143</v>
      </c>
      <c r="O6" s="16"/>
      <c r="P6" s="17" t="s">
        <v>144</v>
      </c>
    </row>
    <row r="7" spans="2:19" ht="15">
      <c r="B7" s="36">
        <f>k_total_tec_0324!B6</f>
        <v>1</v>
      </c>
      <c r="C7" s="41" t="str">
        <f>k_total_tec_0324!C6</f>
        <v>METROPOLITAN LIFE</v>
      </c>
      <c r="D7" s="38">
        <f>SUM(E7+F7+G7+H7)</f>
        <v>1131213</v>
      </c>
      <c r="E7" s="38">
        <f>I7+M7</f>
        <v>95083</v>
      </c>
      <c r="F7" s="38">
        <f>J7+N7</f>
        <v>276994</v>
      </c>
      <c r="G7" s="38">
        <f>K7+O7</f>
        <v>415922</v>
      </c>
      <c r="H7" s="38">
        <f>L7+P7</f>
        <v>343214</v>
      </c>
      <c r="I7" s="38">
        <v>45030</v>
      </c>
      <c r="J7" s="38">
        <v>129231</v>
      </c>
      <c r="K7" s="38">
        <v>193398</v>
      </c>
      <c r="L7" s="38">
        <v>172821</v>
      </c>
      <c r="M7" s="38">
        <v>50053</v>
      </c>
      <c r="N7" s="38">
        <v>147763</v>
      </c>
      <c r="O7" s="38">
        <v>222524</v>
      </c>
      <c r="P7" s="39">
        <v>170393</v>
      </c>
    </row>
    <row r="8" spans="2:19" ht="15">
      <c r="B8" s="40">
        <f>k_total_tec_0324!B7</f>
        <v>2</v>
      </c>
      <c r="C8" s="41" t="str">
        <f>k_total_tec_0324!C7</f>
        <v>AZT VIITORUL TAU</v>
      </c>
      <c r="D8" s="38">
        <f t="shared" ref="D8:D13" si="0">SUM(E8+F8+G8+H8)</f>
        <v>1684738</v>
      </c>
      <c r="E8" s="38">
        <f t="shared" ref="E8:E13" si="1">I8+M8</f>
        <v>94956</v>
      </c>
      <c r="F8" s="38">
        <f t="shared" ref="F8:F13" si="2">J8+N8</f>
        <v>260031</v>
      </c>
      <c r="G8" s="38">
        <f t="shared" ref="G8:G13" si="3">K8+O8</f>
        <v>619180</v>
      </c>
      <c r="H8" s="38">
        <f t="shared" ref="H8:H13" si="4">L8+P8</f>
        <v>710571</v>
      </c>
      <c r="I8" s="38">
        <v>44949</v>
      </c>
      <c r="J8" s="38">
        <v>122023</v>
      </c>
      <c r="K8" s="38">
        <v>288972</v>
      </c>
      <c r="L8" s="38">
        <v>349699</v>
      </c>
      <c r="M8" s="38">
        <v>50007</v>
      </c>
      <c r="N8" s="38">
        <v>138008</v>
      </c>
      <c r="O8" s="38">
        <v>330208</v>
      </c>
      <c r="P8" s="39">
        <v>360872</v>
      </c>
    </row>
    <row r="9" spans="2:19" ht="15">
      <c r="B9" s="40">
        <f>k_total_tec_0324!B8</f>
        <v>3</v>
      </c>
      <c r="C9" s="41" t="str">
        <f>k_total_tec_0324!C8</f>
        <v>BCR</v>
      </c>
      <c r="D9" s="38">
        <f t="shared" si="0"/>
        <v>781184</v>
      </c>
      <c r="E9" s="38">
        <f t="shared" si="1"/>
        <v>96694</v>
      </c>
      <c r="F9" s="38">
        <f t="shared" si="2"/>
        <v>287163</v>
      </c>
      <c r="G9" s="38">
        <f t="shared" si="3"/>
        <v>231585</v>
      </c>
      <c r="H9" s="38">
        <f t="shared" si="4"/>
        <v>165742</v>
      </c>
      <c r="I9" s="38">
        <v>45642</v>
      </c>
      <c r="J9" s="38">
        <v>134081</v>
      </c>
      <c r="K9" s="38">
        <v>108564</v>
      </c>
      <c r="L9" s="38">
        <v>80761</v>
      </c>
      <c r="M9" s="38">
        <v>51052</v>
      </c>
      <c r="N9" s="38">
        <v>153082</v>
      </c>
      <c r="O9" s="38">
        <v>123021</v>
      </c>
      <c r="P9" s="39">
        <v>84981</v>
      </c>
    </row>
    <row r="10" spans="2:19" ht="15">
      <c r="B10" s="40">
        <f>k_total_tec_0324!B9</f>
        <v>4</v>
      </c>
      <c r="C10" s="41" t="str">
        <f>k_total_tec_0324!C9</f>
        <v>BRD</v>
      </c>
      <c r="D10" s="38">
        <f t="shared" si="0"/>
        <v>571328</v>
      </c>
      <c r="E10" s="38">
        <f t="shared" si="1"/>
        <v>99615</v>
      </c>
      <c r="F10" s="38">
        <f t="shared" si="2"/>
        <v>253594</v>
      </c>
      <c r="G10" s="38">
        <f t="shared" si="3"/>
        <v>147242</v>
      </c>
      <c r="H10" s="38">
        <f t="shared" si="4"/>
        <v>70877</v>
      </c>
      <c r="I10" s="38">
        <v>47074</v>
      </c>
      <c r="J10" s="38">
        <v>119213</v>
      </c>
      <c r="K10" s="38">
        <v>69137</v>
      </c>
      <c r="L10" s="38">
        <v>33704</v>
      </c>
      <c r="M10" s="38">
        <v>52541</v>
      </c>
      <c r="N10" s="38">
        <v>134381</v>
      </c>
      <c r="O10" s="38">
        <v>78105</v>
      </c>
      <c r="P10" s="39">
        <v>37173</v>
      </c>
    </row>
    <row r="11" spans="2:19" ht="15">
      <c r="B11" s="40">
        <f>k_total_tec_0324!B10</f>
        <v>5</v>
      </c>
      <c r="C11" s="41" t="str">
        <f>k_total_tec_0324!C10</f>
        <v>VITAL</v>
      </c>
      <c r="D11" s="38">
        <f t="shared" si="0"/>
        <v>1040831</v>
      </c>
      <c r="E11" s="38">
        <f t="shared" si="1"/>
        <v>94832</v>
      </c>
      <c r="F11" s="38">
        <f t="shared" si="2"/>
        <v>312042</v>
      </c>
      <c r="G11" s="38">
        <f t="shared" si="3"/>
        <v>371876</v>
      </c>
      <c r="H11" s="38">
        <f t="shared" si="4"/>
        <v>262081</v>
      </c>
      <c r="I11" s="38">
        <v>44924</v>
      </c>
      <c r="J11" s="38">
        <v>145381</v>
      </c>
      <c r="K11" s="38">
        <v>170853</v>
      </c>
      <c r="L11" s="38">
        <v>128846</v>
      </c>
      <c r="M11" s="38">
        <v>49908</v>
      </c>
      <c r="N11" s="38">
        <v>166661</v>
      </c>
      <c r="O11" s="38">
        <v>201023</v>
      </c>
      <c r="P11" s="39">
        <v>133235</v>
      </c>
    </row>
    <row r="12" spans="2:19" ht="15">
      <c r="B12" s="40">
        <f>k_total_tec_0324!B11</f>
        <v>6</v>
      </c>
      <c r="C12" s="41" t="str">
        <f>k_total_tec_0324!C11</f>
        <v>ARIPI</v>
      </c>
      <c r="D12" s="38">
        <f t="shared" si="0"/>
        <v>878788</v>
      </c>
      <c r="E12" s="38">
        <f t="shared" si="1"/>
        <v>94730</v>
      </c>
      <c r="F12" s="38">
        <f t="shared" si="2"/>
        <v>249325</v>
      </c>
      <c r="G12" s="38">
        <f t="shared" si="3"/>
        <v>293818</v>
      </c>
      <c r="H12" s="38">
        <f t="shared" si="4"/>
        <v>240915</v>
      </c>
      <c r="I12" s="38">
        <v>44808</v>
      </c>
      <c r="J12" s="38">
        <v>116835</v>
      </c>
      <c r="K12" s="38">
        <v>135402</v>
      </c>
      <c r="L12" s="38">
        <v>118819</v>
      </c>
      <c r="M12" s="38">
        <v>49922</v>
      </c>
      <c r="N12" s="38">
        <v>132490</v>
      </c>
      <c r="O12" s="38">
        <v>158416</v>
      </c>
      <c r="P12" s="39">
        <v>122096</v>
      </c>
    </row>
    <row r="13" spans="2:19" ht="15">
      <c r="B13" s="40">
        <f>k_total_tec_0324!B12</f>
        <v>7</v>
      </c>
      <c r="C13" s="41" t="s">
        <v>159</v>
      </c>
      <c r="D13" s="38">
        <f t="shared" si="0"/>
        <v>2105873</v>
      </c>
      <c r="E13" s="38">
        <f t="shared" si="1"/>
        <v>95663</v>
      </c>
      <c r="F13" s="38">
        <f t="shared" si="2"/>
        <v>306613</v>
      </c>
      <c r="G13" s="38">
        <f t="shared" si="3"/>
        <v>759490</v>
      </c>
      <c r="H13" s="38">
        <f t="shared" si="4"/>
        <v>944107</v>
      </c>
      <c r="I13" s="38">
        <v>45280</v>
      </c>
      <c r="J13" s="38">
        <v>144373</v>
      </c>
      <c r="K13" s="38">
        <v>369598</v>
      </c>
      <c r="L13" s="38">
        <v>483381</v>
      </c>
      <c r="M13" s="38">
        <v>50383</v>
      </c>
      <c r="N13" s="38">
        <v>162240</v>
      </c>
      <c r="O13" s="38">
        <v>389892</v>
      </c>
      <c r="P13" s="39">
        <v>460726</v>
      </c>
      <c r="Q13" s="4"/>
      <c r="R13" s="4"/>
      <c r="S13" s="4"/>
    </row>
    <row r="14" spans="2:19" ht="15.75" thickBot="1">
      <c r="B14" s="105" t="s">
        <v>5</v>
      </c>
      <c r="C14" s="106"/>
      <c r="D14" s="34">
        <f t="shared" ref="D14:P14" si="5">SUM(D7:D13)</f>
        <v>8193955</v>
      </c>
      <c r="E14" s="34">
        <f t="shared" si="5"/>
        <v>671573</v>
      </c>
      <c r="F14" s="34">
        <f t="shared" si="5"/>
        <v>1945762</v>
      </c>
      <c r="G14" s="34">
        <f t="shared" si="5"/>
        <v>2839113</v>
      </c>
      <c r="H14" s="34">
        <f t="shared" si="5"/>
        <v>2737507</v>
      </c>
      <c r="I14" s="34">
        <f t="shared" si="5"/>
        <v>317707</v>
      </c>
      <c r="J14" s="34">
        <f t="shared" si="5"/>
        <v>911137</v>
      </c>
      <c r="K14" s="34">
        <f t="shared" si="5"/>
        <v>1335924</v>
      </c>
      <c r="L14" s="34">
        <f t="shared" si="5"/>
        <v>1368031</v>
      </c>
      <c r="M14" s="34">
        <f t="shared" si="5"/>
        <v>353866</v>
      </c>
      <c r="N14" s="34">
        <f t="shared" si="5"/>
        <v>1034625</v>
      </c>
      <c r="O14" s="34">
        <f t="shared" si="5"/>
        <v>1503189</v>
      </c>
      <c r="P14" s="35">
        <f t="shared" si="5"/>
        <v>1369476</v>
      </c>
    </row>
    <row r="16" spans="2:19">
      <c r="B16" s="10"/>
      <c r="C16" s="11"/>
      <c r="E16" s="4"/>
      <c r="I16" s="4"/>
    </row>
    <row r="17" spans="2:3">
      <c r="B17" s="14"/>
      <c r="C17" s="14"/>
    </row>
  </sheetData>
  <mergeCells count="10">
    <mergeCell ref="E4:H4"/>
    <mergeCell ref="B2:P2"/>
    <mergeCell ref="E3:H3"/>
    <mergeCell ref="B14:C14"/>
    <mergeCell ref="B3:B5"/>
    <mergeCell ref="C3:C5"/>
    <mergeCell ref="I3:P3"/>
    <mergeCell ref="I4:L4"/>
    <mergeCell ref="M4:P4"/>
    <mergeCell ref="D3:D5"/>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78"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T40" sqref="T40"/>
    </sheetView>
  </sheetViews>
  <sheetFormatPr defaultRowHeight="12.75"/>
  <sheetData/>
  <phoneticPr fontId="14"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M14" sqref="M14"/>
    </sheetView>
  </sheetViews>
  <sheetFormatPr defaultRowHeight="12.75"/>
  <cols>
    <col min="2" max="2" width="6.42578125" customWidth="1"/>
    <col min="3" max="3" width="20.28515625" customWidth="1"/>
    <col min="4" max="4" width="24.2851562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6.5" customHeight="1">
      <c r="B2" s="95" t="s">
        <v>177</v>
      </c>
      <c r="C2" s="96"/>
      <c r="D2" s="96"/>
      <c r="E2" s="96"/>
      <c r="F2" s="96"/>
      <c r="G2" s="96"/>
      <c r="H2" s="96"/>
      <c r="I2" s="96"/>
      <c r="J2" s="96"/>
      <c r="K2" s="97"/>
    </row>
    <row r="3" spans="2:11" ht="69.75" customHeight="1">
      <c r="B3" s="94" t="s">
        <v>4</v>
      </c>
      <c r="C3" s="93" t="s">
        <v>126</v>
      </c>
      <c r="D3" s="93" t="s">
        <v>173</v>
      </c>
      <c r="E3" s="93" t="s">
        <v>100</v>
      </c>
      <c r="F3" s="93"/>
      <c r="G3" s="93" t="s">
        <v>179</v>
      </c>
      <c r="H3" s="93"/>
      <c r="I3" s="93"/>
      <c r="J3" s="93" t="s">
        <v>101</v>
      </c>
      <c r="K3" s="102"/>
    </row>
    <row r="4" spans="2:11" ht="119.25" customHeight="1">
      <c r="B4" s="94" t="s">
        <v>4</v>
      </c>
      <c r="C4" s="93"/>
      <c r="D4" s="93"/>
      <c r="E4" s="31" t="s">
        <v>10</v>
      </c>
      <c r="F4" s="31" t="s">
        <v>102</v>
      </c>
      <c r="G4" s="31" t="s">
        <v>10</v>
      </c>
      <c r="H4" s="31" t="s">
        <v>103</v>
      </c>
      <c r="I4" s="31" t="s">
        <v>102</v>
      </c>
      <c r="J4" s="31" t="s">
        <v>180</v>
      </c>
      <c r="K4" s="42" t="s">
        <v>181</v>
      </c>
    </row>
    <row r="5" spans="2:11" hidden="1">
      <c r="B5" s="22"/>
      <c r="C5" s="20"/>
      <c r="D5" s="21" t="s">
        <v>104</v>
      </c>
      <c r="E5" s="21" t="s">
        <v>105</v>
      </c>
      <c r="F5" s="20"/>
      <c r="G5" s="21" t="s">
        <v>106</v>
      </c>
      <c r="H5" s="20"/>
      <c r="I5" s="20"/>
      <c r="J5" s="21" t="s">
        <v>107</v>
      </c>
      <c r="K5" s="23" t="s">
        <v>108</v>
      </c>
    </row>
    <row r="6" spans="2:11" ht="15">
      <c r="B6" s="36">
        <f>[1]k_total_tec_0609!A10</f>
        <v>1</v>
      </c>
      <c r="C6" s="41" t="s">
        <v>161</v>
      </c>
      <c r="D6" s="38">
        <v>1131213</v>
      </c>
      <c r="E6" s="38">
        <v>566635</v>
      </c>
      <c r="F6" s="44">
        <f>E6/D6</f>
        <v>0.50090920100812142</v>
      </c>
      <c r="G6" s="38">
        <v>20864</v>
      </c>
      <c r="H6" s="44">
        <f t="shared" ref="H6:H13" si="0">G6/$G$13</f>
        <v>0.14046426455539399</v>
      </c>
      <c r="I6" s="44">
        <f>G6/D6</f>
        <v>1.8443918165721222E-2</v>
      </c>
      <c r="J6" s="38">
        <v>19422</v>
      </c>
      <c r="K6" s="39">
        <v>1442</v>
      </c>
    </row>
    <row r="7" spans="2:11" ht="15">
      <c r="B7" s="40">
        <v>2</v>
      </c>
      <c r="C7" s="41" t="str">
        <f>[1]k_total_tec_0609!B12</f>
        <v>AZT VIITORUL TAU</v>
      </c>
      <c r="D7" s="38">
        <v>1684738</v>
      </c>
      <c r="E7" s="38">
        <v>856326</v>
      </c>
      <c r="F7" s="44">
        <f t="shared" ref="F7:F12" si="1">E7/D7</f>
        <v>0.50828437418755912</v>
      </c>
      <c r="G7" s="38">
        <v>30407</v>
      </c>
      <c r="H7" s="44">
        <f t="shared" si="0"/>
        <v>0.20471131577530027</v>
      </c>
      <c r="I7" s="44">
        <f>G7/D7</f>
        <v>1.8048503684252388E-2</v>
      </c>
      <c r="J7" s="38">
        <v>28287</v>
      </c>
      <c r="K7" s="39">
        <v>2120</v>
      </c>
    </row>
    <row r="8" spans="2:11" ht="15">
      <c r="B8" s="40">
        <v>3</v>
      </c>
      <c r="C8" s="41" t="str">
        <f>[1]k_total_tec_0609!B13</f>
        <v>BCR</v>
      </c>
      <c r="D8" s="38">
        <v>781184</v>
      </c>
      <c r="E8" s="38">
        <v>365331</v>
      </c>
      <c r="F8" s="44">
        <f t="shared" si="1"/>
        <v>0.46766318818613795</v>
      </c>
      <c r="G8" s="38">
        <v>13833</v>
      </c>
      <c r="H8" s="44">
        <f t="shared" si="0"/>
        <v>9.3128938439166267E-2</v>
      </c>
      <c r="I8" s="44">
        <f>G8/D8</f>
        <v>1.7707735949533017E-2</v>
      </c>
      <c r="J8" s="38">
        <v>12781</v>
      </c>
      <c r="K8" s="39">
        <v>1052</v>
      </c>
    </row>
    <row r="9" spans="2:11" ht="15">
      <c r="B9" s="40">
        <v>4</v>
      </c>
      <c r="C9" s="41" t="str">
        <f>[1]k_total_tec_0609!B15</f>
        <v>BRD</v>
      </c>
      <c r="D9" s="38">
        <v>571328</v>
      </c>
      <c r="E9" s="38">
        <v>259332</v>
      </c>
      <c r="F9" s="44">
        <f t="shared" si="1"/>
        <v>0.45391088831634369</v>
      </c>
      <c r="G9" s="38">
        <v>9841</v>
      </c>
      <c r="H9" s="44">
        <f t="shared" si="0"/>
        <v>6.6253298863575158E-2</v>
      </c>
      <c r="I9" s="44">
        <v>2.4474098565715047E-2</v>
      </c>
      <c r="J9" s="38">
        <v>9102</v>
      </c>
      <c r="K9" s="39">
        <v>739</v>
      </c>
    </row>
    <row r="10" spans="2:11" ht="15">
      <c r="B10" s="40">
        <v>5</v>
      </c>
      <c r="C10" s="41" t="str">
        <f>[1]k_total_tec_0609!B16</f>
        <v>VITAL</v>
      </c>
      <c r="D10" s="38">
        <v>1040831</v>
      </c>
      <c r="E10" s="38">
        <v>483914</v>
      </c>
      <c r="F10" s="44">
        <f t="shared" si="1"/>
        <v>0.46493042578478161</v>
      </c>
      <c r="G10" s="38">
        <v>17593</v>
      </c>
      <c r="H10" s="44">
        <f t="shared" si="0"/>
        <v>0.11844266709753865</v>
      </c>
      <c r="I10" s="44">
        <v>2.3634883424390147E-2</v>
      </c>
      <c r="J10" s="38">
        <v>16228</v>
      </c>
      <c r="K10" s="39">
        <v>1365</v>
      </c>
    </row>
    <row r="11" spans="2:11" ht="15">
      <c r="B11" s="40">
        <v>6</v>
      </c>
      <c r="C11" s="41" t="str">
        <f>[1]k_total_tec_0609!B18</f>
        <v>ARIPI</v>
      </c>
      <c r="D11" s="38">
        <v>878788</v>
      </c>
      <c r="E11" s="38">
        <v>423922</v>
      </c>
      <c r="F11" s="44">
        <f t="shared" si="1"/>
        <v>0.48239393346290571</v>
      </c>
      <c r="G11" s="38">
        <v>15527</v>
      </c>
      <c r="H11" s="44">
        <f t="shared" si="0"/>
        <v>0.1045335810847202</v>
      </c>
      <c r="I11" s="44">
        <v>2.388497247862988E-2</v>
      </c>
      <c r="J11" s="38">
        <v>14387</v>
      </c>
      <c r="K11" s="39">
        <v>1140</v>
      </c>
    </row>
    <row r="12" spans="2:11" ht="15">
      <c r="B12" s="40">
        <v>7</v>
      </c>
      <c r="C12" s="41" t="s">
        <v>159</v>
      </c>
      <c r="D12" s="38">
        <v>2105873</v>
      </c>
      <c r="E12" s="38">
        <v>1151060</v>
      </c>
      <c r="F12" s="44">
        <f t="shared" si="1"/>
        <v>0.54659516504556538</v>
      </c>
      <c r="G12" s="38">
        <v>40471</v>
      </c>
      <c r="H12" s="44">
        <f t="shared" si="0"/>
        <v>0.27246593418430548</v>
      </c>
      <c r="I12" s="44">
        <f>G12/D12</f>
        <v>1.9218157980087119E-2</v>
      </c>
      <c r="J12" s="38">
        <v>37703</v>
      </c>
      <c r="K12" s="39">
        <v>2768</v>
      </c>
    </row>
    <row r="13" spans="2:11" ht="15.75" thickBot="1">
      <c r="B13" s="32" t="s">
        <v>5</v>
      </c>
      <c r="C13" s="33"/>
      <c r="D13" s="34">
        <f>SUM(D6:D12)</f>
        <v>8193955</v>
      </c>
      <c r="E13" s="34">
        <f>SUM(E6:E12)</f>
        <v>4106520</v>
      </c>
      <c r="F13" s="43">
        <f>E13/D13</f>
        <v>0.5011645780334405</v>
      </c>
      <c r="G13" s="34">
        <f>SUM(G6:G12)</f>
        <v>148536</v>
      </c>
      <c r="H13" s="43">
        <f t="shared" si="0"/>
        <v>1</v>
      </c>
      <c r="I13" s="43">
        <f>G13/D13</f>
        <v>1.8127509853300389E-2</v>
      </c>
      <c r="J13" s="34">
        <f>SUM(J6:J12)</f>
        <v>137910</v>
      </c>
      <c r="K13" s="35">
        <f>SUM(K6:K12)</f>
        <v>10626</v>
      </c>
    </row>
    <row r="14" spans="2:11">
      <c r="C14" s="7"/>
      <c r="D14" s="4"/>
      <c r="E14" s="4"/>
    </row>
    <row r="15" spans="2:11" ht="14.25" customHeight="1">
      <c r="B15" s="99" t="s">
        <v>109</v>
      </c>
      <c r="C15" s="99"/>
      <c r="D15" s="99"/>
      <c r="E15" s="99"/>
      <c r="F15" s="99"/>
      <c r="G15" s="99"/>
      <c r="H15" s="99"/>
      <c r="I15" s="99"/>
      <c r="J15" s="99"/>
      <c r="K15" s="99"/>
    </row>
    <row r="16" spans="2:11" ht="33.75" customHeight="1">
      <c r="B16" s="100" t="s">
        <v>145</v>
      </c>
      <c r="C16" s="100"/>
      <c r="D16" s="100"/>
      <c r="E16" s="100"/>
      <c r="F16" s="100"/>
      <c r="G16" s="100"/>
      <c r="H16" s="100"/>
      <c r="I16" s="100"/>
      <c r="J16" s="100"/>
      <c r="K16" s="100"/>
    </row>
    <row r="17" spans="2:11" ht="30.75" customHeight="1">
      <c r="B17" s="99" t="s">
        <v>110</v>
      </c>
      <c r="C17" s="99"/>
      <c r="D17" s="99"/>
      <c r="E17" s="99"/>
      <c r="F17" s="99"/>
      <c r="G17" s="99"/>
      <c r="H17" s="99"/>
      <c r="I17" s="99"/>
      <c r="J17" s="99"/>
      <c r="K17" s="99"/>
    </row>
    <row r="18" spans="2:11" ht="183.75" customHeight="1">
      <c r="B18" s="99" t="s">
        <v>182</v>
      </c>
      <c r="C18" s="101"/>
      <c r="D18" s="101"/>
      <c r="E18" s="101"/>
      <c r="F18" s="101"/>
      <c r="G18" s="101"/>
      <c r="H18" s="101"/>
      <c r="I18" s="101"/>
      <c r="J18" s="101"/>
      <c r="K18" s="101"/>
    </row>
  </sheetData>
  <mergeCells count="11">
    <mergeCell ref="B2:K2"/>
    <mergeCell ref="B15:K15"/>
    <mergeCell ref="B16:K16"/>
    <mergeCell ref="B17:K17"/>
    <mergeCell ref="B18:K18"/>
    <mergeCell ref="B3:B4"/>
    <mergeCell ref="C3:C4"/>
    <mergeCell ref="D3:D4"/>
    <mergeCell ref="E3:F3"/>
    <mergeCell ref="G3:I3"/>
    <mergeCell ref="J3:K3"/>
  </mergeCells>
  <phoneticPr fontId="14"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O23"/>
  <sheetViews>
    <sheetView zoomScaleNormal="100" workbookViewId="0">
      <selection activeCell="I24" sqref="I24"/>
    </sheetView>
  </sheetViews>
  <sheetFormatPr defaultRowHeight="12.75"/>
  <cols>
    <col min="2" max="2" width="5.7109375" customWidth="1"/>
    <col min="3" max="3" width="18.140625" customWidth="1"/>
    <col min="4" max="4" width="13.140625" customWidth="1"/>
    <col min="5" max="5" width="15" customWidth="1"/>
    <col min="6" max="6" width="12.140625" customWidth="1"/>
    <col min="7" max="7" width="10.5703125" customWidth="1"/>
    <col min="8" max="8" width="10.140625" bestFit="1" customWidth="1"/>
    <col min="9" max="9" width="10.42578125" bestFit="1" customWidth="1"/>
    <col min="10" max="10" width="10.28515625" bestFit="1" customWidth="1"/>
    <col min="11" max="11" width="11.28515625" customWidth="1"/>
    <col min="12" max="12" width="12.85546875" customWidth="1"/>
    <col min="13" max="13" width="14.28515625" customWidth="1"/>
    <col min="14" max="14" width="13.5703125" customWidth="1"/>
    <col min="15" max="15" width="13.85546875" customWidth="1"/>
  </cols>
  <sheetData>
    <row r="1" spans="2:15" ht="13.5" thickBot="1"/>
    <row r="2" spans="2:15" ht="55.5" customHeight="1">
      <c r="B2" s="95" t="s">
        <v>195</v>
      </c>
      <c r="C2" s="96"/>
      <c r="D2" s="96"/>
      <c r="E2" s="96"/>
      <c r="F2" s="96"/>
      <c r="G2" s="96"/>
      <c r="H2" s="96"/>
      <c r="I2" s="96"/>
      <c r="J2" s="96"/>
      <c r="K2" s="96"/>
      <c r="L2" s="96"/>
      <c r="M2" s="96"/>
      <c r="N2" s="96"/>
      <c r="O2" s="97"/>
    </row>
    <row r="3" spans="2:15">
      <c r="B3" s="94" t="s">
        <v>4</v>
      </c>
      <c r="C3" s="93" t="s">
        <v>146</v>
      </c>
      <c r="D3" s="103" t="s">
        <v>183</v>
      </c>
      <c r="E3" s="103" t="s">
        <v>184</v>
      </c>
      <c r="F3" s="103" t="s">
        <v>185</v>
      </c>
      <c r="G3" s="103" t="s">
        <v>186</v>
      </c>
      <c r="H3" s="103" t="s">
        <v>187</v>
      </c>
      <c r="I3" s="103" t="s">
        <v>188</v>
      </c>
      <c r="J3" s="103" t="s">
        <v>189</v>
      </c>
      <c r="K3" s="103" t="s">
        <v>190</v>
      </c>
      <c r="L3" s="103" t="s">
        <v>191</v>
      </c>
      <c r="M3" s="103" t="s">
        <v>192</v>
      </c>
      <c r="N3" s="103" t="s">
        <v>193</v>
      </c>
      <c r="O3" s="104" t="s">
        <v>194</v>
      </c>
    </row>
    <row r="4" spans="2:15" ht="27.75" customHeight="1">
      <c r="B4" s="94"/>
      <c r="C4" s="93"/>
      <c r="D4" s="93"/>
      <c r="E4" s="93"/>
      <c r="F4" s="93"/>
      <c r="G4" s="93"/>
      <c r="H4" s="93"/>
      <c r="I4" s="93"/>
      <c r="J4" s="93"/>
      <c r="K4" s="93"/>
      <c r="L4" s="93"/>
      <c r="M4" s="93"/>
      <c r="N4" s="93"/>
      <c r="O4" s="102"/>
    </row>
    <row r="5" spans="2:15" ht="15">
      <c r="B5" s="36">
        <v>1</v>
      </c>
      <c r="C5" s="37" t="s">
        <v>161</v>
      </c>
      <c r="D5" s="38">
        <v>1106902</v>
      </c>
      <c r="E5" s="38">
        <v>1108487</v>
      </c>
      <c r="F5" s="38">
        <v>1109799</v>
      </c>
      <c r="G5" s="38">
        <v>1111177</v>
      </c>
      <c r="H5" s="38">
        <v>1112354</v>
      </c>
      <c r="I5" s="38">
        <v>1113666</v>
      </c>
      <c r="J5" s="38">
        <v>1114709</v>
      </c>
      <c r="K5" s="38">
        <v>1116068</v>
      </c>
      <c r="L5" s="38">
        <v>1118939</v>
      </c>
      <c r="M5" s="38">
        <v>1123685</v>
      </c>
      <c r="N5" s="38">
        <v>1125987</v>
      </c>
      <c r="O5" s="39">
        <v>1128236</v>
      </c>
    </row>
    <row r="6" spans="2:15" ht="15">
      <c r="B6" s="40">
        <v>2</v>
      </c>
      <c r="C6" s="37" t="s">
        <v>121</v>
      </c>
      <c r="D6" s="38">
        <v>1667951</v>
      </c>
      <c r="E6" s="38">
        <v>1669250</v>
      </c>
      <c r="F6" s="38">
        <v>1670209</v>
      </c>
      <c r="G6" s="38">
        <v>1671330</v>
      </c>
      <c r="H6" s="38">
        <v>1672079</v>
      </c>
      <c r="I6" s="38">
        <v>1671815</v>
      </c>
      <c r="J6" s="38">
        <v>1670877</v>
      </c>
      <c r="K6" s="38">
        <v>1671097</v>
      </c>
      <c r="L6" s="38">
        <v>1673195</v>
      </c>
      <c r="M6" s="38">
        <v>1677639</v>
      </c>
      <c r="N6" s="38">
        <v>1679612</v>
      </c>
      <c r="O6" s="39">
        <v>1681714</v>
      </c>
    </row>
    <row r="7" spans="2:15" ht="15">
      <c r="B7" s="40">
        <v>3</v>
      </c>
      <c r="C7" s="41" t="s">
        <v>0</v>
      </c>
      <c r="D7" s="38">
        <v>752605</v>
      </c>
      <c r="E7" s="38">
        <v>754427</v>
      </c>
      <c r="F7" s="38">
        <v>755880</v>
      </c>
      <c r="G7" s="38">
        <v>757505</v>
      </c>
      <c r="H7" s="38">
        <v>758680</v>
      </c>
      <c r="I7" s="38">
        <v>759813</v>
      </c>
      <c r="J7" s="38">
        <v>760683</v>
      </c>
      <c r="K7" s="38">
        <v>762175</v>
      </c>
      <c r="L7" s="38">
        <v>765303</v>
      </c>
      <c r="M7" s="38">
        <v>770525</v>
      </c>
      <c r="N7" s="38">
        <v>773227</v>
      </c>
      <c r="O7" s="39">
        <v>775973</v>
      </c>
    </row>
    <row r="8" spans="2:15" ht="15">
      <c r="B8" s="40">
        <v>4</v>
      </c>
      <c r="C8" s="41" t="s">
        <v>1</v>
      </c>
      <c r="D8" s="38">
        <v>542044</v>
      </c>
      <c r="E8" s="38">
        <v>543908</v>
      </c>
      <c r="F8" s="38">
        <v>545245</v>
      </c>
      <c r="G8" s="38">
        <v>546823</v>
      </c>
      <c r="H8" s="38">
        <v>548126</v>
      </c>
      <c r="I8" s="38">
        <v>549659</v>
      </c>
      <c r="J8" s="38">
        <v>550896</v>
      </c>
      <c r="K8" s="38">
        <v>552566</v>
      </c>
      <c r="L8" s="38">
        <v>555762</v>
      </c>
      <c r="M8" s="38">
        <v>560981</v>
      </c>
      <c r="N8" s="38">
        <v>563750</v>
      </c>
      <c r="O8" s="39">
        <v>566457</v>
      </c>
    </row>
    <row r="9" spans="2:15" ht="15">
      <c r="B9" s="40">
        <v>5</v>
      </c>
      <c r="C9" s="41" t="s">
        <v>122</v>
      </c>
      <c r="D9" s="38">
        <v>1015102</v>
      </c>
      <c r="E9" s="38">
        <v>1016749</v>
      </c>
      <c r="F9" s="38">
        <v>1018067</v>
      </c>
      <c r="G9" s="38">
        <v>1019510</v>
      </c>
      <c r="H9" s="38">
        <v>1020566</v>
      </c>
      <c r="I9" s="38">
        <v>1021096</v>
      </c>
      <c r="J9" s="38">
        <v>1022085</v>
      </c>
      <c r="K9" s="38">
        <v>1023468</v>
      </c>
      <c r="L9" s="38">
        <v>1026478</v>
      </c>
      <c r="M9" s="38">
        <v>1031502</v>
      </c>
      <c r="N9" s="38">
        <v>1034024</v>
      </c>
      <c r="O9" s="39">
        <v>1036549</v>
      </c>
    </row>
    <row r="10" spans="2:15" ht="15">
      <c r="B10" s="40">
        <v>6</v>
      </c>
      <c r="C10" s="41" t="s">
        <v>123</v>
      </c>
      <c r="D10" s="38">
        <v>851052</v>
      </c>
      <c r="E10" s="38">
        <v>852745</v>
      </c>
      <c r="F10" s="38">
        <v>854054</v>
      </c>
      <c r="G10" s="38">
        <v>855517</v>
      </c>
      <c r="H10" s="38">
        <v>856738</v>
      </c>
      <c r="I10" s="38">
        <v>858111</v>
      </c>
      <c r="J10" s="38">
        <v>859211</v>
      </c>
      <c r="K10" s="38">
        <v>860715</v>
      </c>
      <c r="L10" s="38">
        <v>863825</v>
      </c>
      <c r="M10" s="38">
        <v>868931</v>
      </c>
      <c r="N10" s="38">
        <v>871572</v>
      </c>
      <c r="O10" s="39">
        <v>874148</v>
      </c>
    </row>
    <row r="11" spans="2:15" ht="15">
      <c r="B11" s="40">
        <v>7</v>
      </c>
      <c r="C11" s="41" t="s">
        <v>159</v>
      </c>
      <c r="D11" s="38">
        <v>2090741</v>
      </c>
      <c r="E11" s="38">
        <v>2092011</v>
      </c>
      <c r="F11" s="38">
        <v>2093051</v>
      </c>
      <c r="G11" s="38">
        <v>2094067</v>
      </c>
      <c r="H11" s="38">
        <v>2094989</v>
      </c>
      <c r="I11" s="38">
        <v>2095627</v>
      </c>
      <c r="J11" s="38">
        <v>2095204</v>
      </c>
      <c r="K11" s="38">
        <v>2095266</v>
      </c>
      <c r="L11" s="38">
        <v>2097297</v>
      </c>
      <c r="M11" s="38">
        <v>2101575</v>
      </c>
      <c r="N11" s="38">
        <v>2103462</v>
      </c>
      <c r="O11" s="39">
        <v>2104656</v>
      </c>
    </row>
    <row r="12" spans="2:15" ht="15.75" thickBot="1">
      <c r="B12" s="105" t="s">
        <v>2</v>
      </c>
      <c r="C12" s="106"/>
      <c r="D12" s="45">
        <f t="shared" ref="D12:O12" si="0">SUM(D5:D11)</f>
        <v>8026397</v>
      </c>
      <c r="E12" s="45">
        <f t="shared" si="0"/>
        <v>8037577</v>
      </c>
      <c r="F12" s="45">
        <f t="shared" si="0"/>
        <v>8046305</v>
      </c>
      <c r="G12" s="45">
        <f t="shared" si="0"/>
        <v>8055929</v>
      </c>
      <c r="H12" s="45">
        <f t="shared" si="0"/>
        <v>8063532</v>
      </c>
      <c r="I12" s="45">
        <f t="shared" si="0"/>
        <v>8069787</v>
      </c>
      <c r="J12" s="45">
        <f t="shared" si="0"/>
        <v>8073665</v>
      </c>
      <c r="K12" s="45">
        <f t="shared" si="0"/>
        <v>8081355</v>
      </c>
      <c r="L12" s="45">
        <f t="shared" si="0"/>
        <v>8100799</v>
      </c>
      <c r="M12" s="45">
        <f t="shared" si="0"/>
        <v>8134838</v>
      </c>
      <c r="N12" s="45">
        <f t="shared" si="0"/>
        <v>8151634</v>
      </c>
      <c r="O12" s="46">
        <f t="shared" si="0"/>
        <v>8167733</v>
      </c>
    </row>
    <row r="13" spans="2:15" ht="13.5" thickBot="1">
      <c r="B13" s="109"/>
      <c r="C13" s="110"/>
      <c r="D13" s="110"/>
      <c r="E13" s="110"/>
      <c r="F13" s="110"/>
      <c r="G13" s="111"/>
      <c r="H13" s="111"/>
      <c r="I13" s="111"/>
      <c r="J13" s="111"/>
      <c r="K13" s="111"/>
      <c r="L13" s="111"/>
      <c r="M13" s="111"/>
      <c r="N13" s="111"/>
      <c r="O13" s="112"/>
    </row>
    <row r="14" spans="2:15">
      <c r="B14" s="113" t="s">
        <v>4</v>
      </c>
      <c r="C14" s="114" t="s">
        <v>146</v>
      </c>
      <c r="D14" s="115" t="s">
        <v>151</v>
      </c>
      <c r="E14" s="115" t="s">
        <v>162</v>
      </c>
      <c r="F14" s="107" t="s">
        <v>164</v>
      </c>
    </row>
    <row r="15" spans="2:15" ht="28.5" customHeight="1">
      <c r="B15" s="94"/>
      <c r="C15" s="93"/>
      <c r="D15" s="93"/>
      <c r="E15" s="93"/>
      <c r="F15" s="108"/>
    </row>
    <row r="16" spans="2:15" ht="15">
      <c r="B16" s="36">
        <v>1</v>
      </c>
      <c r="C16" s="37" t="s">
        <v>161</v>
      </c>
      <c r="D16" s="38">
        <v>1129534</v>
      </c>
      <c r="E16" s="38">
        <v>1130651</v>
      </c>
      <c r="F16" s="39">
        <v>1131213</v>
      </c>
    </row>
    <row r="17" spans="2:6" ht="15">
      <c r="B17" s="40">
        <v>2</v>
      </c>
      <c r="C17" s="37" t="s">
        <v>121</v>
      </c>
      <c r="D17" s="38">
        <v>1683133</v>
      </c>
      <c r="E17" s="38">
        <v>1684174</v>
      </c>
      <c r="F17" s="39">
        <v>1684738</v>
      </c>
    </row>
    <row r="18" spans="2:6" ht="15">
      <c r="B18" s="40">
        <v>3</v>
      </c>
      <c r="C18" s="41" t="s">
        <v>0</v>
      </c>
      <c r="D18" s="38">
        <v>778159</v>
      </c>
      <c r="E18" s="38">
        <v>780044</v>
      </c>
      <c r="F18" s="39">
        <v>781184</v>
      </c>
    </row>
    <row r="19" spans="2:6" ht="15">
      <c r="B19" s="40">
        <v>4</v>
      </c>
      <c r="C19" s="41" t="s">
        <v>1</v>
      </c>
      <c r="D19" s="38">
        <v>568572</v>
      </c>
      <c r="E19" s="38">
        <v>570283</v>
      </c>
      <c r="F19" s="39">
        <v>571328</v>
      </c>
    </row>
    <row r="20" spans="2:6" ht="15">
      <c r="B20" s="40">
        <v>5</v>
      </c>
      <c r="C20" s="41" t="s">
        <v>122</v>
      </c>
      <c r="D20" s="38">
        <v>1038420</v>
      </c>
      <c r="E20" s="38">
        <v>1039932</v>
      </c>
      <c r="F20" s="39">
        <v>1040831</v>
      </c>
    </row>
    <row r="21" spans="2:6" ht="15">
      <c r="B21" s="40">
        <v>6</v>
      </c>
      <c r="C21" s="41" t="s">
        <v>123</v>
      </c>
      <c r="D21" s="38">
        <v>876133</v>
      </c>
      <c r="E21" s="38">
        <v>877771</v>
      </c>
      <c r="F21" s="39">
        <v>878788</v>
      </c>
    </row>
    <row r="22" spans="2:6" ht="15">
      <c r="B22" s="40">
        <v>7</v>
      </c>
      <c r="C22" s="41" t="s">
        <v>159</v>
      </c>
      <c r="D22" s="38">
        <v>2105308</v>
      </c>
      <c r="E22" s="38">
        <v>2105903</v>
      </c>
      <c r="F22" s="39">
        <v>2105873</v>
      </c>
    </row>
    <row r="23" spans="2:6" ht="15.75" thickBot="1">
      <c r="B23" s="105" t="s">
        <v>2</v>
      </c>
      <c r="C23" s="106"/>
      <c r="D23" s="45">
        <f>SUM(D16:D22)</f>
        <v>8179259</v>
      </c>
      <c r="E23" s="45">
        <f>SUM(E16:E22)</f>
        <v>8188758</v>
      </c>
      <c r="F23" s="46">
        <f>SUM(F16:F22)</f>
        <v>8193955</v>
      </c>
    </row>
  </sheetData>
  <mergeCells count="23">
    <mergeCell ref="B23:C23"/>
    <mergeCell ref="F14:F15"/>
    <mergeCell ref="K3:K4"/>
    <mergeCell ref="L3:L4"/>
    <mergeCell ref="M3:M4"/>
    <mergeCell ref="B13:O13"/>
    <mergeCell ref="B14:B15"/>
    <mergeCell ref="C14:C15"/>
    <mergeCell ref="D14:D15"/>
    <mergeCell ref="E14:E15"/>
    <mergeCell ref="N3:N4"/>
    <mergeCell ref="O3:O4"/>
    <mergeCell ref="B12:C12"/>
    <mergeCell ref="B2:O2"/>
    <mergeCell ref="B3:B4"/>
    <mergeCell ref="C3:C4"/>
    <mergeCell ref="D3:D4"/>
    <mergeCell ref="E3:E4"/>
    <mergeCell ref="F3:F4"/>
    <mergeCell ref="G3:G4"/>
    <mergeCell ref="H3:H4"/>
    <mergeCell ref="I3:I4"/>
    <mergeCell ref="J3:J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P25"/>
  <sheetViews>
    <sheetView zoomScaleNormal="100" workbookViewId="0">
      <selection activeCell="J23" sqref="J23"/>
    </sheetView>
  </sheetViews>
  <sheetFormatPr defaultRowHeight="12.75"/>
  <cols>
    <col min="2" max="2" width="6.28515625" customWidth="1"/>
    <col min="3" max="3" width="17.85546875" customWidth="1"/>
    <col min="4" max="4" width="16" customWidth="1"/>
    <col min="5" max="5" width="16.28515625" customWidth="1"/>
    <col min="6" max="6" width="16" customWidth="1"/>
    <col min="7" max="7" width="16.140625" customWidth="1"/>
    <col min="8" max="8" width="16" customWidth="1"/>
    <col min="9" max="9" width="15.7109375" customWidth="1"/>
    <col min="10" max="10" width="16.85546875" customWidth="1"/>
    <col min="11" max="12" width="16.42578125" customWidth="1"/>
    <col min="13" max="13" width="16.7109375" customWidth="1"/>
    <col min="14" max="14" width="16" bestFit="1" customWidth="1"/>
    <col min="15" max="15" width="16.42578125" customWidth="1"/>
    <col min="16" max="16" width="14.28515625" bestFit="1" customWidth="1"/>
  </cols>
  <sheetData>
    <row r="1" spans="2:16" ht="13.5" thickBot="1"/>
    <row r="2" spans="2:16" ht="58.5" customHeight="1">
      <c r="B2" s="95" t="s">
        <v>211</v>
      </c>
      <c r="C2" s="96"/>
      <c r="D2" s="96"/>
      <c r="E2" s="96"/>
      <c r="F2" s="96"/>
      <c r="G2" s="96"/>
      <c r="H2" s="96"/>
      <c r="I2" s="96"/>
      <c r="J2" s="96"/>
      <c r="K2" s="96"/>
      <c r="L2" s="96"/>
      <c r="M2" s="96"/>
      <c r="N2" s="96"/>
      <c r="O2" s="96"/>
      <c r="P2" s="97"/>
    </row>
    <row r="3" spans="2:16">
      <c r="B3" s="94" t="s">
        <v>4</v>
      </c>
      <c r="C3" s="93" t="s">
        <v>146</v>
      </c>
      <c r="D3" s="116" t="s">
        <v>183</v>
      </c>
      <c r="E3" s="116" t="s">
        <v>184</v>
      </c>
      <c r="F3" s="116" t="s">
        <v>185</v>
      </c>
      <c r="G3" s="116" t="s">
        <v>186</v>
      </c>
      <c r="H3" s="116" t="s">
        <v>187</v>
      </c>
      <c r="I3" s="116" t="s">
        <v>188</v>
      </c>
      <c r="J3" s="116" t="s">
        <v>189</v>
      </c>
      <c r="K3" s="116" t="s">
        <v>190</v>
      </c>
      <c r="L3" s="116" t="s">
        <v>191</v>
      </c>
      <c r="M3" s="116" t="s">
        <v>192</v>
      </c>
      <c r="N3" s="116" t="s">
        <v>193</v>
      </c>
      <c r="O3" s="103" t="s">
        <v>194</v>
      </c>
      <c r="P3" s="102" t="s">
        <v>2</v>
      </c>
    </row>
    <row r="4" spans="2:16">
      <c r="B4" s="94"/>
      <c r="C4" s="93"/>
      <c r="D4" s="116"/>
      <c r="E4" s="116"/>
      <c r="F4" s="116"/>
      <c r="G4" s="116"/>
      <c r="H4" s="116"/>
      <c r="I4" s="116"/>
      <c r="J4" s="116"/>
      <c r="K4" s="116"/>
      <c r="L4" s="116"/>
      <c r="M4" s="116"/>
      <c r="N4" s="116"/>
      <c r="O4" s="116"/>
      <c r="P4" s="102"/>
    </row>
    <row r="5" spans="2:16" ht="38.25">
      <c r="B5" s="94"/>
      <c r="C5" s="93"/>
      <c r="D5" s="47" t="s">
        <v>196</v>
      </c>
      <c r="E5" s="47" t="s">
        <v>197</v>
      </c>
      <c r="F5" s="47" t="s">
        <v>198</v>
      </c>
      <c r="G5" s="47" t="s">
        <v>199</v>
      </c>
      <c r="H5" s="47" t="s">
        <v>200</v>
      </c>
      <c r="I5" s="47" t="s">
        <v>201</v>
      </c>
      <c r="J5" s="47" t="s">
        <v>202</v>
      </c>
      <c r="K5" s="47" t="s">
        <v>203</v>
      </c>
      <c r="L5" s="47" t="s">
        <v>204</v>
      </c>
      <c r="M5" s="47" t="s">
        <v>205</v>
      </c>
      <c r="N5" s="47" t="s">
        <v>206</v>
      </c>
      <c r="O5" s="47" t="s">
        <v>207</v>
      </c>
      <c r="P5" s="102"/>
    </row>
    <row r="6" spans="2:16" ht="15">
      <c r="B6" s="36">
        <v>1</v>
      </c>
      <c r="C6" s="37" t="s">
        <v>161</v>
      </c>
      <c r="D6" s="38">
        <v>27524735.975944251</v>
      </c>
      <c r="E6" s="38">
        <v>28512220.489346188</v>
      </c>
      <c r="F6" s="38">
        <v>29684094.226940945</v>
      </c>
      <c r="G6" s="38">
        <v>30412758.488587789</v>
      </c>
      <c r="H6" s="38">
        <v>29771304.039688163</v>
      </c>
      <c r="I6" s="38">
        <v>30552713.482464299</v>
      </c>
      <c r="J6" s="38">
        <v>30071041.888926908</v>
      </c>
      <c r="K6" s="38">
        <v>29801392.21406297</v>
      </c>
      <c r="L6" s="38">
        <v>30724452.736818813</v>
      </c>
      <c r="M6" s="38">
        <v>31312965.214590546</v>
      </c>
      <c r="N6" s="38">
        <v>31469039.48558224</v>
      </c>
      <c r="O6" s="38">
        <v>35351095.172081254</v>
      </c>
      <c r="P6" s="39">
        <f t="shared" ref="P6:P12" si="0">SUM(D6:O6)</f>
        <v>365187813.41503435</v>
      </c>
    </row>
    <row r="7" spans="2:16" ht="15">
      <c r="B7" s="36">
        <v>2</v>
      </c>
      <c r="C7" s="37" t="s">
        <v>121</v>
      </c>
      <c r="D7" s="38">
        <v>40346533.655702069</v>
      </c>
      <c r="E7" s="38">
        <v>41897978.813902617</v>
      </c>
      <c r="F7" s="38">
        <v>43373370.935633712</v>
      </c>
      <c r="G7" s="38">
        <v>44297642.551818699</v>
      </c>
      <c r="H7" s="38">
        <v>43358283.081907459</v>
      </c>
      <c r="I7" s="38">
        <v>44833483.67784474</v>
      </c>
      <c r="J7" s="38">
        <v>44050732.502667122</v>
      </c>
      <c r="K7" s="38">
        <v>43755518.961875059</v>
      </c>
      <c r="L7" s="38">
        <v>44945809.37820603</v>
      </c>
      <c r="M7" s="38">
        <v>45525773.411707863</v>
      </c>
      <c r="N7" s="38">
        <v>46166643.625037678</v>
      </c>
      <c r="O7" s="38">
        <v>51864306.953569211</v>
      </c>
      <c r="P7" s="39">
        <f t="shared" si="0"/>
        <v>534416077.54987228</v>
      </c>
    </row>
    <row r="8" spans="2:16" ht="15">
      <c r="B8" s="36">
        <v>3</v>
      </c>
      <c r="C8" s="41" t="s">
        <v>0</v>
      </c>
      <c r="D8" s="38">
        <v>16036126.90221256</v>
      </c>
      <c r="E8" s="38">
        <v>16549196.71068622</v>
      </c>
      <c r="F8" s="38">
        <v>17157007.500351895</v>
      </c>
      <c r="G8" s="38">
        <v>17918037.543350272</v>
      </c>
      <c r="H8" s="38">
        <v>17526189.936215449</v>
      </c>
      <c r="I8" s="38">
        <v>18010477.933740541</v>
      </c>
      <c r="J8" s="38">
        <v>17677909.378208097</v>
      </c>
      <c r="K8" s="38">
        <v>17658062.770345036</v>
      </c>
      <c r="L8" s="38">
        <v>18131393.253002353</v>
      </c>
      <c r="M8" s="38">
        <v>18638375.473065466</v>
      </c>
      <c r="N8" s="38">
        <v>18524211.795438562</v>
      </c>
      <c r="O8" s="38">
        <v>20618685.030036367</v>
      </c>
      <c r="P8" s="39">
        <f t="shared" si="0"/>
        <v>214445674.2266528</v>
      </c>
    </row>
    <row r="9" spans="2:16" ht="15">
      <c r="B9" s="36">
        <v>4</v>
      </c>
      <c r="C9" s="41" t="s">
        <v>1</v>
      </c>
      <c r="D9" s="38">
        <v>11250794.408663321</v>
      </c>
      <c r="E9" s="38">
        <v>11625793.769748036</v>
      </c>
      <c r="F9" s="38">
        <v>12221718.847399008</v>
      </c>
      <c r="G9" s="38">
        <v>12464920.558109526</v>
      </c>
      <c r="H9" s="38">
        <v>12253207.249164725</v>
      </c>
      <c r="I9" s="38">
        <v>12672691.031916184</v>
      </c>
      <c r="J9" s="38">
        <v>12429393.103725919</v>
      </c>
      <c r="K9" s="38">
        <v>12373985.916909767</v>
      </c>
      <c r="L9" s="38">
        <v>12745136.690068597</v>
      </c>
      <c r="M9" s="38">
        <v>13282405.185602706</v>
      </c>
      <c r="N9" s="38">
        <v>12947855.32000402</v>
      </c>
      <c r="O9" s="38">
        <v>14510223.81612521</v>
      </c>
      <c r="P9" s="39">
        <f t="shared" si="0"/>
        <v>150778125.89743704</v>
      </c>
    </row>
    <row r="10" spans="2:16" ht="15">
      <c r="B10" s="36">
        <v>5</v>
      </c>
      <c r="C10" s="41" t="s">
        <v>122</v>
      </c>
      <c r="D10" s="38">
        <v>21649561.957780533</v>
      </c>
      <c r="E10" s="38">
        <v>22407605.525399011</v>
      </c>
      <c r="F10" s="38">
        <v>23170794.675353404</v>
      </c>
      <c r="G10" s="38">
        <v>23699111.017017502</v>
      </c>
      <c r="H10" s="38">
        <v>23527312.949276093</v>
      </c>
      <c r="I10" s="38">
        <v>24105496.945916425</v>
      </c>
      <c r="J10" s="38">
        <v>23763474.908915237</v>
      </c>
      <c r="K10" s="38">
        <v>23684969.721355997</v>
      </c>
      <c r="L10" s="38">
        <v>24294694.936734326</v>
      </c>
      <c r="M10" s="38">
        <v>24851742.491343908</v>
      </c>
      <c r="N10" s="38">
        <v>24821221.742188286</v>
      </c>
      <c r="O10" s="38">
        <v>27754360.597110886</v>
      </c>
      <c r="P10" s="39">
        <f t="shared" si="0"/>
        <v>287730347.4683916</v>
      </c>
    </row>
    <row r="11" spans="2:16" ht="15">
      <c r="B11" s="36">
        <v>6</v>
      </c>
      <c r="C11" s="41" t="s">
        <v>123</v>
      </c>
      <c r="D11" s="38">
        <v>18993295.475324571</v>
      </c>
      <c r="E11" s="38">
        <v>19582472.656566475</v>
      </c>
      <c r="F11" s="38">
        <v>20351205.284430236</v>
      </c>
      <c r="G11" s="38">
        <v>20865961.771110572</v>
      </c>
      <c r="H11" s="38">
        <v>20474057.709830917</v>
      </c>
      <c r="I11" s="38">
        <v>21141107.560373768</v>
      </c>
      <c r="J11" s="38">
        <v>20783418.345779907</v>
      </c>
      <c r="K11" s="38">
        <v>20685482.949401468</v>
      </c>
      <c r="L11" s="38">
        <v>21284902.737824626</v>
      </c>
      <c r="M11" s="38">
        <v>21817040.623238586</v>
      </c>
      <c r="N11" s="38">
        <v>21822247.56354868</v>
      </c>
      <c r="O11" s="38">
        <v>24396323.307817493</v>
      </c>
      <c r="P11" s="39">
        <f t="shared" si="0"/>
        <v>252197515.98524728</v>
      </c>
    </row>
    <row r="12" spans="2:16" ht="15">
      <c r="B12" s="36">
        <v>7</v>
      </c>
      <c r="C12" s="41" t="s">
        <v>159</v>
      </c>
      <c r="D12" s="38">
        <v>61793917.186452389</v>
      </c>
      <c r="E12" s="38">
        <v>64242090.658672936</v>
      </c>
      <c r="F12" s="38">
        <v>67596718.746858105</v>
      </c>
      <c r="G12" s="38">
        <v>68686113.194612473</v>
      </c>
      <c r="H12" s="38">
        <v>66625222.435962334</v>
      </c>
      <c r="I12" s="38">
        <v>68543740.948990732</v>
      </c>
      <c r="J12" s="38">
        <v>67501428.571428567</v>
      </c>
      <c r="K12" s="38">
        <v>66596143.647520363</v>
      </c>
      <c r="L12" s="38">
        <v>68810877.672949657</v>
      </c>
      <c r="M12" s="38">
        <v>69296494.886866897</v>
      </c>
      <c r="N12" s="38">
        <v>70341304.93318598</v>
      </c>
      <c r="O12" s="38">
        <v>79244014.224579602</v>
      </c>
      <c r="P12" s="39">
        <f t="shared" si="0"/>
        <v>819278067.10807991</v>
      </c>
    </row>
    <row r="13" spans="2:16" ht="15.75" thickBot="1">
      <c r="B13" s="105" t="s">
        <v>2</v>
      </c>
      <c r="C13" s="106"/>
      <c r="D13" s="34">
        <f t="shared" ref="D13:P13" si="1">SUM(D6:D12)</f>
        <v>197594965.5620797</v>
      </c>
      <c r="E13" s="34">
        <f t="shared" si="1"/>
        <v>204817358.62432149</v>
      </c>
      <c r="F13" s="34">
        <f t="shared" si="1"/>
        <v>213554910.21696728</v>
      </c>
      <c r="G13" s="34">
        <f t="shared" si="1"/>
        <v>218344545.12460685</v>
      </c>
      <c r="H13" s="34">
        <f t="shared" si="1"/>
        <v>213535577.40204513</v>
      </c>
      <c r="I13" s="34">
        <f t="shared" si="1"/>
        <v>219859711.5812467</v>
      </c>
      <c r="J13" s="34">
        <f t="shared" si="1"/>
        <v>216277398.69965175</v>
      </c>
      <c r="K13" s="34">
        <f t="shared" si="1"/>
        <v>214555556.18147066</v>
      </c>
      <c r="L13" s="34">
        <f t="shared" si="1"/>
        <v>220937267.40560436</v>
      </c>
      <c r="M13" s="34">
        <f t="shared" si="1"/>
        <v>224724797.28641599</v>
      </c>
      <c r="N13" s="34">
        <f t="shared" si="1"/>
        <v>226092524.46498543</v>
      </c>
      <c r="O13" s="34">
        <f t="shared" si="1"/>
        <v>253739009.10132003</v>
      </c>
      <c r="P13" s="35">
        <f t="shared" si="1"/>
        <v>2624033621.6507158</v>
      </c>
    </row>
    <row r="14" spans="2:16" ht="13.5" thickBot="1">
      <c r="B14" s="109"/>
      <c r="C14" s="110"/>
      <c r="D14" s="110"/>
      <c r="E14" s="110"/>
      <c r="F14" s="110"/>
      <c r="G14" s="110"/>
      <c r="H14" s="111"/>
      <c r="I14" s="111"/>
      <c r="J14" s="111"/>
      <c r="K14" s="111"/>
      <c r="L14" s="111"/>
      <c r="M14" s="111"/>
      <c r="N14" s="111"/>
      <c r="O14" s="111"/>
      <c r="P14" s="112"/>
    </row>
    <row r="15" spans="2:16">
      <c r="B15" s="113" t="s">
        <v>4</v>
      </c>
      <c r="C15" s="114" t="s">
        <v>146</v>
      </c>
      <c r="D15" s="120" t="s">
        <v>183</v>
      </c>
      <c r="E15" s="120" t="s">
        <v>162</v>
      </c>
      <c r="F15" s="117" t="s">
        <v>164</v>
      </c>
      <c r="G15" s="119" t="s">
        <v>2</v>
      </c>
    </row>
    <row r="16" spans="2:16">
      <c r="B16" s="94"/>
      <c r="C16" s="93"/>
      <c r="D16" s="116"/>
      <c r="E16" s="116"/>
      <c r="F16" s="118"/>
      <c r="G16" s="102"/>
    </row>
    <row r="17" spans="2:7" ht="38.25">
      <c r="B17" s="94"/>
      <c r="C17" s="93"/>
      <c r="D17" s="47" t="s">
        <v>208</v>
      </c>
      <c r="E17" s="47" t="s">
        <v>209</v>
      </c>
      <c r="F17" s="47" t="s">
        <v>210</v>
      </c>
      <c r="G17" s="102"/>
    </row>
    <row r="18" spans="2:7" ht="15">
      <c r="B18" s="36">
        <v>1</v>
      </c>
      <c r="C18" s="37" t="s">
        <v>161</v>
      </c>
      <c r="D18" s="38">
        <v>40778190.888061956</v>
      </c>
      <c r="E18" s="38">
        <v>40690209.392520547</v>
      </c>
      <c r="F18" s="38">
        <v>44143859.821913123</v>
      </c>
      <c r="G18" s="39">
        <f t="shared" ref="G18:G24" si="2">SUM(D18:F18)</f>
        <v>125612260.10249563</v>
      </c>
    </row>
    <row r="19" spans="2:7" ht="15">
      <c r="B19" s="36">
        <v>2</v>
      </c>
      <c r="C19" s="37" t="s">
        <v>121</v>
      </c>
      <c r="D19" s="38">
        <v>59776940.762345374</v>
      </c>
      <c r="E19" s="38">
        <v>59570390.24978397</v>
      </c>
      <c r="F19" s="38">
        <v>64384017.607686274</v>
      </c>
      <c r="G19" s="39">
        <f t="shared" si="2"/>
        <v>183731348.61981562</v>
      </c>
    </row>
    <row r="20" spans="2:7" ht="15">
      <c r="B20" s="36">
        <v>3</v>
      </c>
      <c r="C20" s="41" t="s">
        <v>0</v>
      </c>
      <c r="D20" s="38">
        <v>23906081.665493313</v>
      </c>
      <c r="E20" s="38">
        <v>23847300.002009526</v>
      </c>
      <c r="F20" s="38">
        <v>25834525.53717513</v>
      </c>
      <c r="G20" s="39">
        <f t="shared" si="2"/>
        <v>73587907.204677969</v>
      </c>
    </row>
    <row r="21" spans="2:7" ht="15">
      <c r="B21" s="36">
        <v>4</v>
      </c>
      <c r="C21" s="41" t="s">
        <v>1</v>
      </c>
      <c r="D21" s="38">
        <v>16676691.541788192</v>
      </c>
      <c r="E21" s="38">
        <v>16670360.508811768</v>
      </c>
      <c r="F21" s="38">
        <v>18171383.4897791</v>
      </c>
      <c r="G21" s="39">
        <f t="shared" si="2"/>
        <v>51518435.540379062</v>
      </c>
    </row>
    <row r="22" spans="2:7" ht="15">
      <c r="B22" s="36">
        <v>5</v>
      </c>
      <c r="C22" s="41" t="s">
        <v>122</v>
      </c>
      <c r="D22" s="38">
        <v>32038336.115860406</v>
      </c>
      <c r="E22" s="38">
        <v>32141022.64734843</v>
      </c>
      <c r="F22" s="38">
        <v>34489702.920544311</v>
      </c>
      <c r="G22" s="39">
        <f t="shared" si="2"/>
        <v>98669061.683753148</v>
      </c>
    </row>
    <row r="23" spans="2:7" ht="15">
      <c r="B23" s="36">
        <v>6</v>
      </c>
      <c r="C23" s="41" t="s">
        <v>123</v>
      </c>
      <c r="D23" s="38">
        <v>28245341.245097056</v>
      </c>
      <c r="E23" s="38">
        <v>28162697.787512809</v>
      </c>
      <c r="F23" s="38">
        <v>30374488.753994893</v>
      </c>
      <c r="G23" s="39">
        <f t="shared" si="2"/>
        <v>86782527.786604762</v>
      </c>
    </row>
    <row r="24" spans="2:7" ht="15">
      <c r="B24" s="36">
        <v>7</v>
      </c>
      <c r="C24" s="41" t="s">
        <v>159</v>
      </c>
      <c r="D24" s="38">
        <v>91427063.260585338</v>
      </c>
      <c r="E24" s="38">
        <v>91155622.249462456</v>
      </c>
      <c r="F24" s="38">
        <v>99367035.235472649</v>
      </c>
      <c r="G24" s="39">
        <f t="shared" si="2"/>
        <v>281949720.74552047</v>
      </c>
    </row>
    <row r="25" spans="2:7" ht="15.75" thickBot="1">
      <c r="B25" s="105" t="s">
        <v>2</v>
      </c>
      <c r="C25" s="106"/>
      <c r="D25" s="34">
        <v>292848645.4792316</v>
      </c>
      <c r="E25" s="34">
        <f>SUM(E18:E24)</f>
        <v>292237602.83744949</v>
      </c>
      <c r="F25" s="34">
        <f>SUM(F18:F24)</f>
        <v>316765013.36656547</v>
      </c>
      <c r="G25" s="35">
        <f>SUM(G18:G24)</f>
        <v>901851261.68324661</v>
      </c>
    </row>
  </sheetData>
  <mergeCells count="25">
    <mergeCell ref="B25:C25"/>
    <mergeCell ref="F15:F16"/>
    <mergeCell ref="G15:G17"/>
    <mergeCell ref="B13:C13"/>
    <mergeCell ref="B14:P14"/>
    <mergeCell ref="B15:B17"/>
    <mergeCell ref="C15:C17"/>
    <mergeCell ref="D15:D16"/>
    <mergeCell ref="E15:E16"/>
    <mergeCell ref="P3:P5"/>
    <mergeCell ref="B2:P2"/>
    <mergeCell ref="B3:B5"/>
    <mergeCell ref="C3:C5"/>
    <mergeCell ref="D3:D4"/>
    <mergeCell ref="E3:E4"/>
    <mergeCell ref="F3:F4"/>
    <mergeCell ref="G3:G4"/>
    <mergeCell ref="H3:H4"/>
    <mergeCell ref="I3:I4"/>
    <mergeCell ref="J3:J4"/>
    <mergeCell ref="K3:K4"/>
    <mergeCell ref="L3:L4"/>
    <mergeCell ref="M3:M4"/>
    <mergeCell ref="N3:N4"/>
    <mergeCell ref="O3:O4"/>
  </mergeCells>
  <phoneticPr fontId="14" type="noConversion"/>
  <pageMargins left="0.27559055118110237" right="0.23622047244094491" top="0.98425196850393704" bottom="0.98425196850393704" header="0.51181102362204722" footer="0.51181102362204722"/>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dimension ref="B1:N12"/>
  <sheetViews>
    <sheetView workbookViewId="0">
      <selection activeCell="M26" sqref="M26"/>
    </sheetView>
  </sheetViews>
  <sheetFormatPr defaultRowHeight="12.75"/>
  <cols>
    <col min="2" max="2" width="10.42578125" bestFit="1" customWidth="1"/>
    <col min="3" max="14" width="14.28515625" bestFit="1" customWidth="1"/>
  </cols>
  <sheetData>
    <row r="1" spans="2:14" ht="13.5" thickBot="1"/>
    <row r="2" spans="2:14" ht="25.5">
      <c r="B2" s="48"/>
      <c r="C2" s="49" t="s">
        <v>212</v>
      </c>
      <c r="D2" s="49" t="s">
        <v>213</v>
      </c>
      <c r="E2" s="49" t="s">
        <v>214</v>
      </c>
      <c r="F2" s="49" t="s">
        <v>215</v>
      </c>
      <c r="G2" s="49" t="s">
        <v>216</v>
      </c>
      <c r="H2" s="49" t="s">
        <v>217</v>
      </c>
      <c r="I2" s="49" t="s">
        <v>218</v>
      </c>
      <c r="J2" s="49" t="s">
        <v>219</v>
      </c>
      <c r="K2" s="49" t="s">
        <v>220</v>
      </c>
      <c r="L2" s="49" t="s">
        <v>221</v>
      </c>
      <c r="M2" s="49" t="s">
        <v>222</v>
      </c>
      <c r="N2" s="50" t="s">
        <v>223</v>
      </c>
    </row>
    <row r="3" spans="2:14" ht="15">
      <c r="B3" s="51" t="s">
        <v>111</v>
      </c>
      <c r="C3" s="38">
        <v>197594966</v>
      </c>
      <c r="D3" s="38">
        <v>204817359</v>
      </c>
      <c r="E3" s="38">
        <v>213554910</v>
      </c>
      <c r="F3" s="38">
        <v>218344545</v>
      </c>
      <c r="G3" s="38">
        <v>213535577.40204513</v>
      </c>
      <c r="H3" s="38">
        <v>219859712</v>
      </c>
      <c r="I3" s="38">
        <v>216277399</v>
      </c>
      <c r="J3" s="38">
        <v>214555556.18147066</v>
      </c>
      <c r="K3" s="38">
        <v>220937267</v>
      </c>
      <c r="L3" s="38">
        <v>224724797</v>
      </c>
      <c r="M3" s="38">
        <v>226092524</v>
      </c>
      <c r="N3" s="39">
        <v>253739009</v>
      </c>
    </row>
    <row r="4" spans="2:14" ht="15">
      <c r="B4" s="51" t="s">
        <v>112</v>
      </c>
      <c r="C4" s="38">
        <v>972542661</v>
      </c>
      <c r="D4" s="38">
        <v>1011224263</v>
      </c>
      <c r="E4" s="38">
        <v>1062029924</v>
      </c>
      <c r="F4" s="38">
        <v>1082901606</v>
      </c>
      <c r="G4" s="38">
        <v>1054545449</v>
      </c>
      <c r="H4" s="38">
        <v>1087030386</v>
      </c>
      <c r="I4" s="38">
        <v>1074444489</v>
      </c>
      <c r="J4" s="38">
        <v>1066448392</v>
      </c>
      <c r="K4" s="38">
        <v>1098301250</v>
      </c>
      <c r="L4" s="38">
        <v>1116342903</v>
      </c>
      <c r="M4" s="38">
        <v>1125149448</v>
      </c>
      <c r="N4" s="39">
        <v>1262935170</v>
      </c>
    </row>
    <row r="5" spans="2:14" ht="15">
      <c r="B5" s="51" t="s">
        <v>113</v>
      </c>
      <c r="C5" s="52">
        <v>4.9218999999999999</v>
      </c>
      <c r="D5" s="52">
        <v>4.9371999999999998</v>
      </c>
      <c r="E5" s="52">
        <v>4.9730999999999996</v>
      </c>
      <c r="F5" s="52">
        <v>4.9596</v>
      </c>
      <c r="G5" s="52">
        <v>4.9385000000000003</v>
      </c>
      <c r="H5" s="52">
        <v>4.9442000000000004</v>
      </c>
      <c r="I5" s="52">
        <v>4.9679000000000002</v>
      </c>
      <c r="J5" s="52">
        <v>4.9705000000000004</v>
      </c>
      <c r="K5" s="52">
        <v>4.9710999999999999</v>
      </c>
      <c r="L5" s="52">
        <v>4.9676</v>
      </c>
      <c r="M5" s="52">
        <v>4.9764999999999997</v>
      </c>
      <c r="N5" s="53">
        <v>4.9772999999999996</v>
      </c>
    </row>
    <row r="6" spans="2:14" ht="39" thickBot="1">
      <c r="B6" s="54"/>
      <c r="C6" s="55" t="s">
        <v>224</v>
      </c>
      <c r="D6" s="55" t="s">
        <v>225</v>
      </c>
      <c r="E6" s="55" t="s">
        <v>226</v>
      </c>
      <c r="F6" s="55" t="s">
        <v>227</v>
      </c>
      <c r="G6" s="55" t="s">
        <v>228</v>
      </c>
      <c r="H6" s="55" t="s">
        <v>229</v>
      </c>
      <c r="I6" s="55" t="s">
        <v>230</v>
      </c>
      <c r="J6" s="55" t="s">
        <v>231</v>
      </c>
      <c r="K6" s="55" t="s">
        <v>232</v>
      </c>
      <c r="L6" s="55" t="s">
        <v>233</v>
      </c>
      <c r="M6" s="55" t="s">
        <v>234</v>
      </c>
      <c r="N6" s="56" t="s">
        <v>235</v>
      </c>
    </row>
    <row r="7" spans="2:14" ht="13.5" thickBot="1">
      <c r="B7" s="109"/>
      <c r="C7" s="110"/>
      <c r="D7" s="110"/>
      <c r="E7" s="110"/>
      <c r="F7" s="111"/>
      <c r="G7" s="111"/>
      <c r="H7" s="111"/>
      <c r="I7" s="111"/>
      <c r="J7" s="111"/>
      <c r="K7" s="111"/>
      <c r="L7" s="111"/>
      <c r="M7" s="111"/>
      <c r="N7" s="112"/>
    </row>
    <row r="8" spans="2:14" ht="25.5">
      <c r="B8" s="48"/>
      <c r="C8" s="49" t="s">
        <v>152</v>
      </c>
      <c r="D8" s="49" t="s">
        <v>163</v>
      </c>
      <c r="E8" s="57" t="s">
        <v>165</v>
      </c>
    </row>
    <row r="9" spans="2:14" ht="15">
      <c r="B9" s="51" t="s">
        <v>111</v>
      </c>
      <c r="C9" s="38">
        <v>292848645</v>
      </c>
      <c r="D9" s="38">
        <v>292237602.83744949</v>
      </c>
      <c r="E9" s="39">
        <v>316765013</v>
      </c>
    </row>
    <row r="10" spans="2:14" ht="15">
      <c r="B10" s="51" t="s">
        <v>112</v>
      </c>
      <c r="C10" s="38">
        <v>1455897041</v>
      </c>
      <c r="D10" s="38">
        <v>1454261983</v>
      </c>
      <c r="E10" s="39">
        <v>1575937618</v>
      </c>
    </row>
    <row r="11" spans="2:14" ht="15">
      <c r="B11" s="51" t="s">
        <v>113</v>
      </c>
      <c r="C11" s="52">
        <v>4.9714999999999998</v>
      </c>
      <c r="D11" s="52">
        <v>4.9714999999999998</v>
      </c>
      <c r="E11" s="53">
        <v>4.9751000000000003</v>
      </c>
    </row>
    <row r="12" spans="2:14" ht="39" thickBot="1">
      <c r="B12" s="54"/>
      <c r="C12" s="55" t="s">
        <v>29</v>
      </c>
      <c r="D12" s="55" t="s">
        <v>174</v>
      </c>
      <c r="E12" s="56" t="s">
        <v>176</v>
      </c>
    </row>
  </sheetData>
  <mergeCells count="1">
    <mergeCell ref="B7:N7"/>
  </mergeCells>
  <phoneticPr fontId="14"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O25"/>
  <sheetViews>
    <sheetView zoomScaleNormal="100" workbookViewId="0">
      <selection activeCell="N25" sqref="N25"/>
    </sheetView>
  </sheetViews>
  <sheetFormatPr defaultRowHeight="12.75"/>
  <cols>
    <col min="2" max="2" width="4.7109375" customWidth="1"/>
    <col min="3" max="3" width="18" customWidth="1"/>
    <col min="4" max="4" width="15.85546875" customWidth="1"/>
    <col min="5" max="5" width="15.5703125" customWidth="1"/>
    <col min="6" max="6" width="16" customWidth="1"/>
    <col min="7" max="8" width="15.7109375" customWidth="1"/>
    <col min="9" max="9" width="16" customWidth="1"/>
    <col min="10" max="10" width="15.42578125" customWidth="1"/>
    <col min="11" max="11" width="16.28515625" customWidth="1"/>
    <col min="12" max="12" width="16" customWidth="1"/>
    <col min="13" max="13" width="15.140625" customWidth="1"/>
    <col min="14" max="14" width="15.5703125" customWidth="1"/>
    <col min="15" max="15" width="16.7109375" customWidth="1"/>
  </cols>
  <sheetData>
    <row r="1" spans="2:15" ht="13.5" thickBot="1"/>
    <row r="2" spans="2:15" ht="43.5" customHeight="1">
      <c r="B2" s="95" t="s">
        <v>250</v>
      </c>
      <c r="C2" s="96"/>
      <c r="D2" s="96"/>
      <c r="E2" s="96"/>
      <c r="F2" s="96"/>
      <c r="G2" s="96"/>
      <c r="H2" s="96"/>
      <c r="I2" s="96"/>
      <c r="J2" s="96"/>
      <c r="K2" s="96"/>
      <c r="L2" s="96"/>
      <c r="M2" s="96"/>
      <c r="N2" s="96"/>
      <c r="O2" s="97"/>
    </row>
    <row r="3" spans="2:15">
      <c r="B3" s="94" t="s">
        <v>4</v>
      </c>
      <c r="C3" s="93" t="s">
        <v>3</v>
      </c>
      <c r="D3" s="103" t="s">
        <v>183</v>
      </c>
      <c r="E3" s="103" t="s">
        <v>184</v>
      </c>
      <c r="F3" s="103" t="s">
        <v>185</v>
      </c>
      <c r="G3" s="103" t="s">
        <v>186</v>
      </c>
      <c r="H3" s="103" t="s">
        <v>187</v>
      </c>
      <c r="I3" s="103" t="s">
        <v>188</v>
      </c>
      <c r="J3" s="103" t="s">
        <v>189</v>
      </c>
      <c r="K3" s="103" t="s">
        <v>190</v>
      </c>
      <c r="L3" s="103" t="s">
        <v>191</v>
      </c>
      <c r="M3" s="103" t="s">
        <v>192</v>
      </c>
      <c r="N3" s="103" t="s">
        <v>193</v>
      </c>
      <c r="O3" s="104" t="s">
        <v>194</v>
      </c>
    </row>
    <row r="4" spans="2:15">
      <c r="B4" s="94"/>
      <c r="C4" s="93"/>
      <c r="D4" s="93"/>
      <c r="E4" s="93"/>
      <c r="F4" s="93"/>
      <c r="G4" s="93"/>
      <c r="H4" s="93"/>
      <c r="I4" s="93"/>
      <c r="J4" s="93"/>
      <c r="K4" s="93"/>
      <c r="L4" s="93"/>
      <c r="M4" s="93"/>
      <c r="N4" s="93"/>
      <c r="O4" s="102"/>
    </row>
    <row r="5" spans="2:15" ht="38.25">
      <c r="B5" s="94"/>
      <c r="C5" s="93"/>
      <c r="D5" s="47" t="s">
        <v>236</v>
      </c>
      <c r="E5" s="47" t="s">
        <v>237</v>
      </c>
      <c r="F5" s="47" t="s">
        <v>238</v>
      </c>
      <c r="G5" s="47" t="s">
        <v>239</v>
      </c>
      <c r="H5" s="47" t="s">
        <v>240</v>
      </c>
      <c r="I5" s="47" t="s">
        <v>241</v>
      </c>
      <c r="J5" s="47" t="s">
        <v>242</v>
      </c>
      <c r="K5" s="47" t="s">
        <v>243</v>
      </c>
      <c r="L5" s="47" t="s">
        <v>244</v>
      </c>
      <c r="M5" s="47" t="s">
        <v>245</v>
      </c>
      <c r="N5" s="47" t="s">
        <v>246</v>
      </c>
      <c r="O5" s="58" t="s">
        <v>247</v>
      </c>
    </row>
    <row r="6" spans="2:15" ht="15">
      <c r="B6" s="36">
        <v>1</v>
      </c>
      <c r="C6" s="37" t="s">
        <v>161</v>
      </c>
      <c r="D6" s="59">
        <v>24.866461507833801</v>
      </c>
      <c r="E6" s="59">
        <v>25.721745486727574</v>
      </c>
      <c r="F6" s="59">
        <v>26.747270656164716</v>
      </c>
      <c r="G6" s="59">
        <v>27.369859607054313</v>
      </c>
      <c r="H6" s="59">
        <v>26.764235162266836</v>
      </c>
      <c r="I6" s="59">
        <v>27.434359567827606</v>
      </c>
      <c r="J6" s="59">
        <v>26.976584820726224</v>
      </c>
      <c r="K6" s="59">
        <v>26.702129452742099</v>
      </c>
      <c r="L6" s="59">
        <v>27.458559167942859</v>
      </c>
      <c r="M6" s="59">
        <v>27.866319488638315</v>
      </c>
      <c r="N6" s="59">
        <v>27.947959865950708</v>
      </c>
      <c r="O6" s="59">
        <v>31.33306787948732</v>
      </c>
    </row>
    <row r="7" spans="2:15" ht="15">
      <c r="B7" s="40">
        <v>2</v>
      </c>
      <c r="C7" s="37" t="s">
        <v>121</v>
      </c>
      <c r="D7" s="59">
        <v>24.189279934303865</v>
      </c>
      <c r="E7" s="59">
        <v>25.099882470512277</v>
      </c>
      <c r="F7" s="59">
        <v>25.968828413470238</v>
      </c>
      <c r="G7" s="59">
        <v>26.504426146732662</v>
      </c>
      <c r="H7" s="59">
        <v>25.93076229167848</v>
      </c>
      <c r="I7" s="59">
        <v>26.817251716155639</v>
      </c>
      <c r="J7" s="59">
        <v>26.363839171086276</v>
      </c>
      <c r="K7" s="59">
        <v>26.183709839629334</v>
      </c>
      <c r="L7" s="59">
        <v>26.862266130490486</v>
      </c>
      <c r="M7" s="59">
        <v>27.136811561788836</v>
      </c>
      <c r="N7" s="59">
        <v>27.486493085925606</v>
      </c>
      <c r="O7" s="59">
        <v>30.840146989065449</v>
      </c>
    </row>
    <row r="8" spans="2:15" ht="15">
      <c r="B8" s="40">
        <v>3</v>
      </c>
      <c r="C8" s="41" t="s">
        <v>0</v>
      </c>
      <c r="D8" s="59">
        <v>21.307494505368101</v>
      </c>
      <c r="E8" s="59">
        <v>21.936114045078213</v>
      </c>
      <c r="F8" s="59">
        <v>22.698057231772101</v>
      </c>
      <c r="G8" s="59">
        <v>23.654018842582257</v>
      </c>
      <c r="H8" s="59">
        <v>23.100898845646977</v>
      </c>
      <c r="I8" s="59">
        <v>23.703829670906579</v>
      </c>
      <c r="J8" s="59">
        <v>23.239522085031606</v>
      </c>
      <c r="K8" s="59">
        <v>23.167989989628413</v>
      </c>
      <c r="L8" s="59">
        <v>23.691783846401169</v>
      </c>
      <c r="M8" s="59">
        <v>24.189189803141321</v>
      </c>
      <c r="N8" s="59">
        <v>23.957016239006865</v>
      </c>
      <c r="O8" s="59">
        <v>26.571394919715463</v>
      </c>
    </row>
    <row r="9" spans="2:15" ht="15">
      <c r="B9" s="40">
        <v>4</v>
      </c>
      <c r="C9" s="41" t="s">
        <v>1</v>
      </c>
      <c r="D9" s="59">
        <v>20.75623825494484</v>
      </c>
      <c r="E9" s="59">
        <v>21.374559244850296</v>
      </c>
      <c r="F9" s="59">
        <v>22.415095686157613</v>
      </c>
      <c r="G9" s="59">
        <v>22.795165086526218</v>
      </c>
      <c r="H9" s="59">
        <v>22.354727287457127</v>
      </c>
      <c r="I9" s="59">
        <v>23.055550863200974</v>
      </c>
      <c r="J9" s="59">
        <v>22.56214077380471</v>
      </c>
      <c r="K9" s="59">
        <v>22.393679518663411</v>
      </c>
      <c r="L9" s="59">
        <v>22.932724241795224</v>
      </c>
      <c r="M9" s="59">
        <v>23.677103476949675</v>
      </c>
      <c r="N9" s="59">
        <v>22.967370855882962</v>
      </c>
      <c r="O9" s="59">
        <v>25.615755151980132</v>
      </c>
    </row>
    <row r="10" spans="2:15" ht="15">
      <c r="B10" s="40">
        <v>5</v>
      </c>
      <c r="C10" s="41" t="s">
        <v>122</v>
      </c>
      <c r="D10" s="59">
        <v>21.327474438805687</v>
      </c>
      <c r="E10" s="59">
        <v>22.038482974066373</v>
      </c>
      <c r="F10" s="59">
        <v>22.759597035709245</v>
      </c>
      <c r="G10" s="59">
        <v>23.245589564611922</v>
      </c>
      <c r="H10" s="59">
        <v>23.053200821187549</v>
      </c>
      <c r="I10" s="59">
        <v>23.607473681139115</v>
      </c>
      <c r="J10" s="59">
        <v>23.249998687893118</v>
      </c>
      <c r="K10" s="59">
        <v>23.14187617136637</v>
      </c>
      <c r="L10" s="59">
        <v>23.668013281077943</v>
      </c>
      <c r="M10" s="59">
        <v>24.092771988172498</v>
      </c>
      <c r="N10" s="59">
        <v>24.004492876556334</v>
      </c>
      <c r="O10" s="59">
        <v>26.775734284737997</v>
      </c>
    </row>
    <row r="11" spans="2:15" ht="15">
      <c r="B11" s="40">
        <v>6</v>
      </c>
      <c r="C11" s="41" t="s">
        <v>123</v>
      </c>
      <c r="D11" s="59">
        <v>22.317432395816674</v>
      </c>
      <c r="E11" s="59">
        <v>22.964042775468016</v>
      </c>
      <c r="F11" s="59">
        <v>23.828944404487579</v>
      </c>
      <c r="G11" s="59">
        <v>24.389885614325106</v>
      </c>
      <c r="H11" s="59">
        <v>23.897688336260231</v>
      </c>
      <c r="I11" s="59">
        <v>24.636798223509278</v>
      </c>
      <c r="J11" s="59">
        <v>24.188957480502353</v>
      </c>
      <c r="K11" s="59">
        <v>24.032906303946682</v>
      </c>
      <c r="L11" s="59">
        <v>24.640294895175096</v>
      </c>
      <c r="M11" s="59">
        <v>25.107909170277715</v>
      </c>
      <c r="N11" s="59">
        <v>25.037802457569402</v>
      </c>
      <c r="O11" s="59">
        <v>27.908687439446744</v>
      </c>
    </row>
    <row r="12" spans="2:15" ht="15">
      <c r="B12" s="40">
        <v>7</v>
      </c>
      <c r="C12" s="41" t="s">
        <v>159</v>
      </c>
      <c r="D12" s="59">
        <v>29.555988611909552</v>
      </c>
      <c r="E12" s="59">
        <v>30.708294869708112</v>
      </c>
      <c r="F12" s="59">
        <v>32.295781969411209</v>
      </c>
      <c r="G12" s="59">
        <v>32.800341724793178</v>
      </c>
      <c r="H12" s="59">
        <v>31.802182462992565</v>
      </c>
      <c r="I12" s="59">
        <v>32.707987131770459</v>
      </c>
      <c r="J12" s="59">
        <v>32.217115169419571</v>
      </c>
      <c r="K12" s="59">
        <v>31.784099798078316</v>
      </c>
      <c r="L12" s="59">
        <v>32.809314881463933</v>
      </c>
      <c r="M12" s="59">
        <v>32.973600697984558</v>
      </c>
      <c r="N12" s="59">
        <v>33.440730059866056</v>
      </c>
      <c r="O12" s="59">
        <v>37.651765525852966</v>
      </c>
    </row>
    <row r="13" spans="2:15" ht="15.75" thickBot="1">
      <c r="B13" s="121" t="s">
        <v>2</v>
      </c>
      <c r="C13" s="122"/>
      <c r="D13" s="60">
        <v>24.618140064848486</v>
      </c>
      <c r="E13" s="60">
        <v>25.482475455516195</v>
      </c>
      <c r="F13" s="60">
        <v>26.54074264112127</v>
      </c>
      <c r="G13" s="60">
        <v>27.103583599682526</v>
      </c>
      <c r="H13" s="60">
        <v>26.481643205737278</v>
      </c>
      <c r="I13" s="60">
        <v>27.244797363455405</v>
      </c>
      <c r="J13" s="60">
        <v>26.788007515750497</v>
      </c>
      <c r="K13" s="60">
        <v>26.54945317727914</v>
      </c>
      <c r="L13" s="60">
        <v>27.27351553909736</v>
      </c>
      <c r="M13" s="60">
        <v>27.624987404348555</v>
      </c>
      <c r="N13" s="60">
        <v>27.735853261442482</v>
      </c>
      <c r="O13" s="60">
        <v>31.066026411651805</v>
      </c>
    </row>
    <row r="14" spans="2:15" ht="13.5" thickBot="1">
      <c r="B14" s="109"/>
      <c r="C14" s="110"/>
      <c r="D14" s="110"/>
      <c r="E14" s="110"/>
      <c r="F14" s="110"/>
      <c r="G14" s="111"/>
      <c r="H14" s="111"/>
      <c r="I14" s="111"/>
      <c r="J14" s="111"/>
      <c r="K14" s="111"/>
      <c r="L14" s="111"/>
      <c r="M14" s="111"/>
      <c r="N14" s="111"/>
      <c r="O14" s="112"/>
    </row>
    <row r="15" spans="2:15">
      <c r="B15" s="113" t="s">
        <v>4</v>
      </c>
      <c r="C15" s="114" t="s">
        <v>3</v>
      </c>
      <c r="D15" s="115" t="s">
        <v>151</v>
      </c>
      <c r="E15" s="115" t="s">
        <v>162</v>
      </c>
      <c r="F15" s="123" t="s">
        <v>251</v>
      </c>
    </row>
    <row r="16" spans="2:15">
      <c r="B16" s="94"/>
      <c r="C16" s="93"/>
      <c r="D16" s="93"/>
      <c r="E16" s="93"/>
      <c r="F16" s="124"/>
    </row>
    <row r="17" spans="2:6" ht="25.5">
      <c r="B17" s="94"/>
      <c r="C17" s="93"/>
      <c r="D17" s="47" t="s">
        <v>248</v>
      </c>
      <c r="E17" s="47" t="s">
        <v>249</v>
      </c>
      <c r="F17" s="58" t="s">
        <v>176</v>
      </c>
    </row>
    <row r="18" spans="2:6" ht="15">
      <c r="B18" s="36">
        <v>1</v>
      </c>
      <c r="C18" s="37" t="s">
        <v>161</v>
      </c>
      <c r="D18" s="63">
        <v>36.101782582960723</v>
      </c>
      <c r="E18" s="63">
        <v>35.988301777047511</v>
      </c>
      <c r="F18" s="61">
        <v>39.023472875500126</v>
      </c>
    </row>
    <row r="19" spans="2:6" ht="15">
      <c r="B19" s="40">
        <v>2</v>
      </c>
      <c r="C19" s="37" t="s">
        <v>121</v>
      </c>
      <c r="D19" s="63">
        <v>35.515280588251414</v>
      </c>
      <c r="E19" s="63">
        <v>35.370686312568637</v>
      </c>
      <c r="F19" s="61">
        <v>38.216041668013823</v>
      </c>
    </row>
    <row r="20" spans="2:6" ht="15">
      <c r="B20" s="40">
        <v>3</v>
      </c>
      <c r="C20" s="41" t="s">
        <v>0</v>
      </c>
      <c r="D20" s="63">
        <v>30.721332870908533</v>
      </c>
      <c r="E20" s="63">
        <v>30.571736981515819</v>
      </c>
      <c r="F20" s="61">
        <v>33.070986524525757</v>
      </c>
    </row>
    <row r="21" spans="2:6" ht="15">
      <c r="B21" s="40">
        <v>4</v>
      </c>
      <c r="C21" s="41" t="s">
        <v>1</v>
      </c>
      <c r="D21" s="63">
        <v>29.330835042506827</v>
      </c>
      <c r="E21" s="63">
        <v>29.231733207568467</v>
      </c>
      <c r="F21" s="61">
        <v>31.805518878436029</v>
      </c>
    </row>
    <row r="22" spans="2:6" ht="15">
      <c r="B22" s="40">
        <v>5</v>
      </c>
      <c r="C22" s="41" t="s">
        <v>122</v>
      </c>
      <c r="D22" s="63">
        <v>30.852965193139969</v>
      </c>
      <c r="E22" s="63">
        <v>30.906850301123949</v>
      </c>
      <c r="F22" s="61">
        <v>33.136698388637839</v>
      </c>
    </row>
    <row r="23" spans="2:6" ht="15">
      <c r="B23" s="40">
        <v>6</v>
      </c>
      <c r="C23" s="41" t="s">
        <v>123</v>
      </c>
      <c r="D23" s="63">
        <v>32.238645553925096</v>
      </c>
      <c r="E23" s="63">
        <v>32.084333826832747</v>
      </c>
      <c r="F23" s="61">
        <v>34.56406864226058</v>
      </c>
    </row>
    <row r="24" spans="2:6" ht="15">
      <c r="B24" s="40">
        <v>7</v>
      </c>
      <c r="C24" s="41" t="s">
        <v>159</v>
      </c>
      <c r="D24" s="63">
        <v>43.426930055167858</v>
      </c>
      <c r="E24" s="63">
        <v>43.285764942384553</v>
      </c>
      <c r="F24" s="61">
        <v>47.185673226957491</v>
      </c>
    </row>
    <row r="25" spans="2:6" ht="15.75" thickBot="1">
      <c r="B25" s="105" t="s">
        <v>2</v>
      </c>
      <c r="C25" s="106"/>
      <c r="D25" s="64">
        <v>35.803811259581288</v>
      </c>
      <c r="E25" s="64">
        <v>35.687658963355553</v>
      </c>
      <c r="F25" s="62">
        <v>38.658378446863018</v>
      </c>
    </row>
  </sheetData>
  <mergeCells count="23">
    <mergeCell ref="B25:C25"/>
    <mergeCell ref="F15:F16"/>
    <mergeCell ref="K3:K4"/>
    <mergeCell ref="L3:L4"/>
    <mergeCell ref="M3:M4"/>
    <mergeCell ref="B14:O14"/>
    <mergeCell ref="B15:B17"/>
    <mergeCell ref="C15:C17"/>
    <mergeCell ref="D15:D16"/>
    <mergeCell ref="E15:E16"/>
    <mergeCell ref="N3:N4"/>
    <mergeCell ref="O3:O4"/>
    <mergeCell ref="B13:C13"/>
    <mergeCell ref="B2:O2"/>
    <mergeCell ref="B3:B5"/>
    <mergeCell ref="C3:C5"/>
    <mergeCell ref="D3:D4"/>
    <mergeCell ref="E3:E4"/>
    <mergeCell ref="F3:F4"/>
    <mergeCell ref="G3:G4"/>
    <mergeCell ref="H3:H4"/>
    <mergeCell ref="I3:I4"/>
    <mergeCell ref="J3:J4"/>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J24" sqref="J24"/>
    </sheetView>
  </sheetViews>
  <sheetFormatPr defaultRowHeight="12.75"/>
  <cols>
    <col min="2" max="2" width="5.42578125" customWidth="1"/>
    <col min="3" max="3" width="17.7109375" customWidth="1"/>
    <col min="4" max="4" width="18.85546875" customWidth="1"/>
    <col min="5" max="6" width="16.5703125" customWidth="1"/>
    <col min="7" max="7" width="16.28515625" customWidth="1"/>
    <col min="8" max="8" width="11.140625" customWidth="1"/>
    <col min="9" max="9" width="9.28515625" customWidth="1"/>
    <col min="10" max="10" width="10.85546875" customWidth="1"/>
    <col min="11" max="11" width="13" customWidth="1"/>
    <col min="12" max="12" width="18.140625" customWidth="1"/>
    <col min="13" max="13" width="17.28515625" customWidth="1"/>
  </cols>
  <sheetData>
    <row r="1" spans="2:15" ht="13.5" thickBot="1"/>
    <row r="2" spans="2:15" s="2" customFormat="1" ht="45" customHeight="1">
      <c r="B2" s="95" t="s">
        <v>252</v>
      </c>
      <c r="C2" s="96"/>
      <c r="D2" s="96"/>
      <c r="E2" s="96"/>
      <c r="F2" s="96"/>
      <c r="G2" s="96"/>
      <c r="H2" s="96"/>
      <c r="I2" s="96"/>
      <c r="J2" s="96"/>
      <c r="K2" s="96"/>
      <c r="L2" s="96"/>
      <c r="M2" s="97"/>
      <c r="N2" s="3"/>
      <c r="O2" s="3"/>
    </row>
    <row r="3" spans="2:15" ht="27" customHeight="1">
      <c r="B3" s="94" t="s">
        <v>4</v>
      </c>
      <c r="C3" s="93" t="s">
        <v>3</v>
      </c>
      <c r="D3" s="93" t="s">
        <v>166</v>
      </c>
      <c r="E3" s="93" t="s">
        <v>167</v>
      </c>
      <c r="F3" s="93" t="s">
        <v>168</v>
      </c>
      <c r="G3" s="93" t="s">
        <v>169</v>
      </c>
      <c r="H3" s="93" t="s">
        <v>149</v>
      </c>
      <c r="I3" s="93"/>
      <c r="J3" s="93"/>
      <c r="K3" s="93"/>
      <c r="L3" s="93" t="s">
        <v>170</v>
      </c>
      <c r="M3" s="102" t="s">
        <v>171</v>
      </c>
    </row>
    <row r="4" spans="2:15" ht="84" customHeight="1">
      <c r="B4" s="127"/>
      <c r="C4" s="125"/>
      <c r="D4" s="125"/>
      <c r="E4" s="125"/>
      <c r="F4" s="125"/>
      <c r="G4" s="93"/>
      <c r="H4" s="31" t="s">
        <v>124</v>
      </c>
      <c r="I4" s="31" t="s">
        <v>125</v>
      </c>
      <c r="J4" s="31" t="s">
        <v>157</v>
      </c>
      <c r="K4" s="31" t="s">
        <v>158</v>
      </c>
      <c r="L4" s="125"/>
      <c r="M4" s="126"/>
    </row>
    <row r="5" spans="2:15" ht="15.75">
      <c r="B5" s="36">
        <f>k_total_tec_0324!B6</f>
        <v>1</v>
      </c>
      <c r="C5" s="37" t="str">
        <f>k_total_tec_0324!C6</f>
        <v>METROPOLITAN LIFE</v>
      </c>
      <c r="D5" s="38">
        <v>1130651</v>
      </c>
      <c r="E5" s="67">
        <v>46</v>
      </c>
      <c r="F5" s="38">
        <v>53</v>
      </c>
      <c r="G5" s="38">
        <v>14</v>
      </c>
      <c r="H5" s="38">
        <v>713</v>
      </c>
      <c r="I5" s="38">
        <v>0</v>
      </c>
      <c r="J5" s="38">
        <v>0</v>
      </c>
      <c r="K5" s="38">
        <v>1</v>
      </c>
      <c r="L5" s="38">
        <v>1253</v>
      </c>
      <c r="M5" s="39">
        <f>D5-E5+F5+G5-H5+I5+L5+J5+K5</f>
        <v>1131213</v>
      </c>
      <c r="N5" s="65"/>
      <c r="O5" s="4"/>
    </row>
    <row r="6" spans="2:15" ht="15.75">
      <c r="B6" s="40">
        <f>k_total_tec_0324!B7</f>
        <v>2</v>
      </c>
      <c r="C6" s="37" t="str">
        <f>k_total_tec_0324!C7</f>
        <v>AZT VIITORUL TAU</v>
      </c>
      <c r="D6" s="38">
        <v>1684174</v>
      </c>
      <c r="E6" s="67">
        <v>37</v>
      </c>
      <c r="F6" s="38">
        <v>14</v>
      </c>
      <c r="G6" s="38">
        <v>15</v>
      </c>
      <c r="H6" s="38">
        <v>682</v>
      </c>
      <c r="I6" s="38">
        <v>0</v>
      </c>
      <c r="J6" s="38">
        <v>0</v>
      </c>
      <c r="K6" s="38">
        <v>1</v>
      </c>
      <c r="L6" s="38">
        <v>1253</v>
      </c>
      <c r="M6" s="39">
        <f t="shared" ref="M6:M11" si="0">D6-E6+F6+G6-H6+I6+L6+J6+K6</f>
        <v>1684738</v>
      </c>
      <c r="N6" s="65"/>
      <c r="O6" s="4"/>
    </row>
    <row r="7" spans="2:15" ht="15.75">
      <c r="B7" s="40">
        <f>k_total_tec_0324!B8</f>
        <v>3</v>
      </c>
      <c r="C7" s="41" t="str">
        <f>k_total_tec_0324!C8</f>
        <v>BCR</v>
      </c>
      <c r="D7" s="38">
        <v>780044</v>
      </c>
      <c r="E7" s="67">
        <v>24</v>
      </c>
      <c r="F7" s="38">
        <v>64</v>
      </c>
      <c r="G7" s="38">
        <v>27</v>
      </c>
      <c r="H7" s="38">
        <v>184</v>
      </c>
      <c r="I7" s="38">
        <v>0</v>
      </c>
      <c r="J7" s="38">
        <v>2</v>
      </c>
      <c r="K7" s="38">
        <v>2</v>
      </c>
      <c r="L7" s="38">
        <v>1253</v>
      </c>
      <c r="M7" s="39">
        <f t="shared" si="0"/>
        <v>781184</v>
      </c>
      <c r="N7" s="65"/>
      <c r="O7" s="4"/>
    </row>
    <row r="8" spans="2:15" ht="15.75">
      <c r="B8" s="40">
        <f>k_total_tec_0324!B9</f>
        <v>4</v>
      </c>
      <c r="C8" s="41" t="str">
        <f>k_total_tec_0324!C9</f>
        <v>BRD</v>
      </c>
      <c r="D8" s="38">
        <v>570283</v>
      </c>
      <c r="E8" s="67">
        <v>52</v>
      </c>
      <c r="F8" s="38">
        <v>0</v>
      </c>
      <c r="G8" s="38">
        <v>0</v>
      </c>
      <c r="H8" s="38">
        <v>164</v>
      </c>
      <c r="I8" s="38">
        <v>0</v>
      </c>
      <c r="J8" s="38">
        <v>0</v>
      </c>
      <c r="K8" s="38">
        <v>1</v>
      </c>
      <c r="L8" s="38">
        <v>1260</v>
      </c>
      <c r="M8" s="39">
        <f t="shared" si="0"/>
        <v>571328</v>
      </c>
      <c r="N8" s="65"/>
      <c r="O8" s="4"/>
    </row>
    <row r="9" spans="2:15" ht="15.75">
      <c r="B9" s="40">
        <f>k_total_tec_0324!B10</f>
        <v>5</v>
      </c>
      <c r="C9" s="41" t="str">
        <f>k_total_tec_0324!C10</f>
        <v>VITAL</v>
      </c>
      <c r="D9" s="38">
        <v>1039932</v>
      </c>
      <c r="E9" s="67">
        <v>81</v>
      </c>
      <c r="F9" s="38">
        <v>2</v>
      </c>
      <c r="G9" s="38">
        <v>4</v>
      </c>
      <c r="H9" s="38">
        <v>280</v>
      </c>
      <c r="I9" s="38">
        <v>0</v>
      </c>
      <c r="J9" s="38">
        <v>0</v>
      </c>
      <c r="K9" s="38">
        <v>1</v>
      </c>
      <c r="L9" s="38">
        <v>1253</v>
      </c>
      <c r="M9" s="39">
        <f t="shared" si="0"/>
        <v>1040831</v>
      </c>
      <c r="N9" s="65"/>
      <c r="O9" s="4"/>
    </row>
    <row r="10" spans="2:15" ht="15.75">
      <c r="B10" s="40">
        <f>k_total_tec_0324!B11</f>
        <v>6</v>
      </c>
      <c r="C10" s="41" t="str">
        <f>k_total_tec_0324!C11</f>
        <v>ARIPI</v>
      </c>
      <c r="D10" s="38">
        <v>877771</v>
      </c>
      <c r="E10" s="67">
        <v>27</v>
      </c>
      <c r="F10" s="38">
        <v>14</v>
      </c>
      <c r="G10" s="38">
        <v>5</v>
      </c>
      <c r="H10" s="38">
        <v>229</v>
      </c>
      <c r="I10" s="38">
        <v>0</v>
      </c>
      <c r="J10" s="38">
        <v>0</v>
      </c>
      <c r="K10" s="38">
        <v>1</v>
      </c>
      <c r="L10" s="38">
        <v>1253</v>
      </c>
      <c r="M10" s="39">
        <f t="shared" si="0"/>
        <v>878788</v>
      </c>
      <c r="N10" s="65"/>
      <c r="O10" s="4"/>
    </row>
    <row r="11" spans="2:15" ht="15.75">
      <c r="B11" s="40">
        <f>k_total_tec_0324!B12</f>
        <v>7</v>
      </c>
      <c r="C11" s="41" t="str">
        <f>k_total_tec_0324!C12</f>
        <v>NN</v>
      </c>
      <c r="D11" s="38">
        <v>2105903</v>
      </c>
      <c r="E11" s="67">
        <v>22</v>
      </c>
      <c r="F11" s="38">
        <v>142</v>
      </c>
      <c r="G11" s="38">
        <v>46</v>
      </c>
      <c r="H11" s="38">
        <v>1451</v>
      </c>
      <c r="I11" s="38">
        <v>0</v>
      </c>
      <c r="J11" s="38">
        <v>0</v>
      </c>
      <c r="K11" s="38">
        <v>2</v>
      </c>
      <c r="L11" s="38">
        <v>1253</v>
      </c>
      <c r="M11" s="39">
        <f t="shared" si="0"/>
        <v>2105873</v>
      </c>
      <c r="N11" s="66"/>
      <c r="O11" s="4"/>
    </row>
    <row r="12" spans="2:15" ht="15.75" thickBot="1">
      <c r="B12" s="105" t="s">
        <v>2</v>
      </c>
      <c r="C12" s="106"/>
      <c r="D12" s="34">
        <f t="shared" ref="D12:M12" si="1">SUM(D5:D11)</f>
        <v>8188758</v>
      </c>
      <c r="E12" s="34">
        <f t="shared" si="1"/>
        <v>289</v>
      </c>
      <c r="F12" s="34">
        <f t="shared" si="1"/>
        <v>289</v>
      </c>
      <c r="G12" s="34">
        <f t="shared" si="1"/>
        <v>111</v>
      </c>
      <c r="H12" s="34">
        <f t="shared" si="1"/>
        <v>3703</v>
      </c>
      <c r="I12" s="34">
        <f t="shared" si="1"/>
        <v>0</v>
      </c>
      <c r="J12" s="34">
        <f t="shared" si="1"/>
        <v>2</v>
      </c>
      <c r="K12" s="34">
        <f t="shared" si="1"/>
        <v>9</v>
      </c>
      <c r="L12" s="34">
        <f t="shared" si="1"/>
        <v>8778</v>
      </c>
      <c r="M12" s="35">
        <f t="shared" si="1"/>
        <v>8193955</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2:M2"/>
    <mergeCell ref="F3:F4"/>
    <mergeCell ref="B3:B4"/>
    <mergeCell ref="B12:C12"/>
    <mergeCell ref="L3:L4"/>
    <mergeCell ref="C3:C4"/>
    <mergeCell ref="M3:M4"/>
    <mergeCell ref="D3:D4"/>
    <mergeCell ref="G3:G4"/>
    <mergeCell ref="H3:K3"/>
    <mergeCell ref="E3:E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M6"/>
  <sheetViews>
    <sheetView workbookViewId="0">
      <selection activeCell="L39" sqref="L39"/>
    </sheetView>
  </sheetViews>
  <sheetFormatPr defaultRowHeight="12.75"/>
  <cols>
    <col min="2" max="4" width="16.140625" customWidth="1"/>
    <col min="5" max="9" width="10.140625" bestFit="1" customWidth="1"/>
    <col min="10" max="10" width="13.140625" customWidth="1"/>
    <col min="11" max="12" width="12.42578125" customWidth="1"/>
    <col min="13" max="13" width="11.5703125" customWidth="1"/>
  </cols>
  <sheetData>
    <row r="1" spans="2:13" ht="13.5" thickBot="1"/>
    <row r="2" spans="2:13" ht="25.5">
      <c r="B2" s="68" t="s">
        <v>253</v>
      </c>
      <c r="C2" s="49" t="s">
        <v>254</v>
      </c>
      <c r="D2" s="49" t="s">
        <v>255</v>
      </c>
      <c r="E2" s="49" t="s">
        <v>256</v>
      </c>
      <c r="F2" s="49" t="s">
        <v>257</v>
      </c>
      <c r="G2" s="49" t="s">
        <v>258</v>
      </c>
      <c r="H2" s="49" t="s">
        <v>259</v>
      </c>
      <c r="I2" s="49" t="s">
        <v>260</v>
      </c>
      <c r="J2" s="49" t="s">
        <v>261</v>
      </c>
      <c r="K2" s="49" t="s">
        <v>262</v>
      </c>
      <c r="L2" s="49" t="s">
        <v>263</v>
      </c>
      <c r="M2" s="50" t="s">
        <v>264</v>
      </c>
    </row>
    <row r="3" spans="2:13" ht="15.75" thickBot="1">
      <c r="B3" s="69">
        <v>8026397</v>
      </c>
      <c r="C3" s="70">
        <v>8037577</v>
      </c>
      <c r="D3" s="70">
        <v>8046305</v>
      </c>
      <c r="E3" s="70">
        <v>8055929</v>
      </c>
      <c r="F3" s="70">
        <v>8063532</v>
      </c>
      <c r="G3" s="70">
        <v>8069787</v>
      </c>
      <c r="H3" s="70">
        <v>8073665</v>
      </c>
      <c r="I3" s="70">
        <v>8081355</v>
      </c>
      <c r="J3" s="70">
        <v>8100799</v>
      </c>
      <c r="K3" s="70">
        <v>8134838</v>
      </c>
      <c r="L3" s="70">
        <v>8151634</v>
      </c>
      <c r="M3" s="71">
        <v>8167733</v>
      </c>
    </row>
    <row r="4" spans="2:13" ht="13.5" thickBot="1">
      <c r="B4" s="109"/>
      <c r="C4" s="110"/>
      <c r="D4" s="110"/>
      <c r="E4" s="111"/>
      <c r="F4" s="111"/>
      <c r="G4" s="111"/>
      <c r="H4" s="111"/>
      <c r="I4" s="111"/>
      <c r="J4" s="111"/>
      <c r="K4" s="111"/>
      <c r="L4" s="111"/>
      <c r="M4" s="112"/>
    </row>
    <row r="5" spans="2:13">
      <c r="B5" s="68" t="s">
        <v>151</v>
      </c>
      <c r="C5" s="49" t="s">
        <v>162</v>
      </c>
      <c r="D5" s="73" t="s">
        <v>164</v>
      </c>
    </row>
    <row r="6" spans="2:13" ht="15.75" thickBot="1">
      <c r="B6" s="69">
        <v>8179259</v>
      </c>
      <c r="C6" s="70">
        <v>8188758</v>
      </c>
      <c r="D6" s="71">
        <v>8193955</v>
      </c>
    </row>
  </sheetData>
  <mergeCells count="1">
    <mergeCell ref="B4:M4"/>
  </mergeCells>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M6"/>
  <sheetViews>
    <sheetView workbookViewId="0">
      <selection activeCell="L26" sqref="L26"/>
    </sheetView>
  </sheetViews>
  <sheetFormatPr defaultRowHeight="12.75"/>
  <cols>
    <col min="2" max="4" width="16.7109375" customWidth="1"/>
    <col min="5" max="9" width="10.140625" bestFit="1" customWidth="1"/>
    <col min="10" max="10" width="13.85546875" customWidth="1"/>
    <col min="11" max="12" width="12.5703125" customWidth="1"/>
    <col min="13" max="13" width="12.42578125" customWidth="1"/>
  </cols>
  <sheetData>
    <row r="1" spans="2:13" ht="13.5" thickBot="1"/>
    <row r="2" spans="2:13" ht="25.5">
      <c r="B2" s="68" t="s">
        <v>265</v>
      </c>
      <c r="C2" s="49" t="s">
        <v>266</v>
      </c>
      <c r="D2" s="49" t="s">
        <v>267</v>
      </c>
      <c r="E2" s="49" t="s">
        <v>268</v>
      </c>
      <c r="F2" s="49" t="s">
        <v>269</v>
      </c>
      <c r="G2" s="49" t="s">
        <v>270</v>
      </c>
      <c r="H2" s="49" t="s">
        <v>271</v>
      </c>
      <c r="I2" s="49" t="s">
        <v>272</v>
      </c>
      <c r="J2" s="49" t="s">
        <v>273</v>
      </c>
      <c r="K2" s="49" t="s">
        <v>274</v>
      </c>
      <c r="L2" s="49" t="s">
        <v>275</v>
      </c>
      <c r="M2" s="50" t="s">
        <v>276</v>
      </c>
    </row>
    <row r="3" spans="2:13" ht="15.75" thickBot="1">
      <c r="B3" s="69">
        <v>7834131</v>
      </c>
      <c r="C3" s="70">
        <v>7845238</v>
      </c>
      <c r="D3" s="70">
        <v>7851858</v>
      </c>
      <c r="E3" s="70">
        <v>7862673</v>
      </c>
      <c r="F3" s="70">
        <v>7872374</v>
      </c>
      <c r="G3" s="70">
        <v>7882943</v>
      </c>
      <c r="H3" s="70">
        <v>7892684</v>
      </c>
      <c r="I3" s="70">
        <v>7905743</v>
      </c>
      <c r="J3" s="70">
        <v>7931111</v>
      </c>
      <c r="K3" s="70">
        <v>7944634</v>
      </c>
      <c r="L3" s="70">
        <v>7963175</v>
      </c>
      <c r="M3" s="71">
        <v>8012226</v>
      </c>
    </row>
    <row r="4" spans="2:13" ht="9.75" customHeight="1" thickBot="1">
      <c r="B4" s="109"/>
      <c r="C4" s="110"/>
      <c r="D4" s="110"/>
      <c r="E4" s="111"/>
      <c r="F4" s="111"/>
      <c r="G4" s="111"/>
      <c r="H4" s="111"/>
      <c r="I4" s="111"/>
      <c r="J4" s="111"/>
      <c r="K4" s="111"/>
      <c r="L4" s="111"/>
      <c r="M4" s="112"/>
    </row>
    <row r="5" spans="2:13">
      <c r="B5" s="68" t="s">
        <v>151</v>
      </c>
      <c r="C5" s="49" t="s">
        <v>162</v>
      </c>
      <c r="D5" s="72" t="s">
        <v>164</v>
      </c>
    </row>
    <row r="6" spans="2:13" ht="15.75" thickBot="1">
      <c r="B6" s="69">
        <v>4196756</v>
      </c>
      <c r="C6" s="70">
        <v>4209880</v>
      </c>
      <c r="D6" s="71">
        <v>4218658</v>
      </c>
    </row>
  </sheetData>
  <mergeCells count="1">
    <mergeCell ref="B4:M4"/>
  </mergeCells>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k_total_tec_0324</vt:lpstr>
      <vt:lpstr>regularizati_0324</vt:lpstr>
      <vt:lpstr>evolutie_rp_0324</vt:lpstr>
      <vt:lpstr>sume_euro_0324</vt:lpstr>
      <vt:lpstr>sume_euro_0324_graf</vt:lpstr>
      <vt:lpstr>evolutie_contrib_0324</vt:lpstr>
      <vt:lpstr>part_fonduri_0324</vt:lpstr>
      <vt:lpstr>evolutie_rp_0324_graf</vt:lpstr>
      <vt:lpstr>evolutie_aleatorii_0324_graf</vt:lpstr>
      <vt:lpstr>participanti_judete_0324</vt:lpstr>
      <vt:lpstr>participanti_jud_dom_0324</vt:lpstr>
      <vt:lpstr>conturi_goale_0324</vt:lpstr>
      <vt:lpstr>rp_sexe_0324</vt:lpstr>
      <vt:lpstr>Sheet2</vt:lpstr>
      <vt:lpstr>rp_varste_sexe_0324</vt:lpstr>
      <vt:lpstr>Sheet1</vt:lpstr>
      <vt:lpstr>k_total_tec_0324!Print_Area</vt:lpstr>
      <vt:lpstr>part_fonduri_0324!Print_Area</vt:lpstr>
      <vt:lpstr>participanti_judete_0324!Print_Area</vt:lpstr>
      <vt:lpstr>rp_sexe_0324!Print_Area</vt:lpstr>
      <vt:lpstr>rp_varste_sexe_0324!Print_Area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2024-05-27T04:30:13Z</cp:lastPrinted>
  <dcterms:created xsi:type="dcterms:W3CDTF">2008-08-08T07:39:32Z</dcterms:created>
  <dcterms:modified xsi:type="dcterms:W3CDTF">2024-05-27T04:48:08Z</dcterms:modified>
</cp:coreProperties>
</file>