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0224" sheetId="23" r:id="rId1"/>
    <sheet name="regularizati_0224" sheetId="31" r:id="rId2"/>
    <sheet name="evolutie_rp_0224" sheetId="1" r:id="rId3"/>
    <sheet name="sume_euro_0224" sheetId="15" r:id="rId4"/>
    <sheet name="sume_euro_0224_graf" sheetId="16" r:id="rId5"/>
    <sheet name="evolutie_contrib_0224" sheetId="25" r:id="rId6"/>
    <sheet name="part_fonduri_0224" sheetId="24" r:id="rId7"/>
    <sheet name="evolutie_rp_0224_graf" sheetId="13" r:id="rId8"/>
    <sheet name="evolutie_aleatorii_0224_graf" sheetId="14" r:id="rId9"/>
    <sheet name="participanti_judete_0224" sheetId="17" r:id="rId10"/>
    <sheet name="participanti_jud_dom_0224" sheetId="32" r:id="rId11"/>
    <sheet name="conturi_goale_0224" sheetId="30" r:id="rId12"/>
    <sheet name="rp_sexe_0224" sheetId="26" r:id="rId13"/>
    <sheet name="Sheet2" sheetId="34" r:id="rId14"/>
    <sheet name="rp_varste_sexe_0224" sheetId="28" r:id="rId15"/>
    <sheet name="Sheet1" sheetId="33" r:id="rId16"/>
  </sheets>
  <externalReferences>
    <externalReference r:id="rId17"/>
  </externalReferences>
  <definedNames>
    <definedName name="_xlnm.Print_Area" localSheetId="5">evolutie_contrib_0224!#REF!</definedName>
    <definedName name="_xlnm.Print_Area" localSheetId="2">evolutie_rp_0224!#REF!</definedName>
    <definedName name="_xlnm.Print_Area" localSheetId="0">k_total_tec_0224!$B$2:$K$16</definedName>
    <definedName name="_xlnm.Print_Area" localSheetId="6">part_fonduri_0224!$B$2:$M$12</definedName>
    <definedName name="_xlnm.Print_Area" localSheetId="10">participanti_jud_dom_0224!#REF!</definedName>
    <definedName name="_xlnm.Print_Area" localSheetId="9">participanti_judete_0224!$B$2:$E$48</definedName>
    <definedName name="_xlnm.Print_Area" localSheetId="12">rp_sexe_0224!$B$2:$F$12</definedName>
    <definedName name="_xlnm.Print_Area" localSheetId="14">rp_varste_sexe_0224!$B$2:$P$14</definedName>
    <definedName name="_xlnm.Print_Area" localSheetId="3">sume_euro_0224!#REF!</definedName>
  </definedNames>
  <calcPr calcId="125725"/>
</workbook>
</file>

<file path=xl/calcChain.xml><?xml version="1.0" encoding="utf-8"?>
<calcChain xmlns="http://schemas.openxmlformats.org/spreadsheetml/2006/main">
  <c r="E25" i="15"/>
  <c r="O13"/>
  <c r="N13"/>
  <c r="M13"/>
  <c r="L13"/>
  <c r="K13"/>
  <c r="J13"/>
  <c r="I13"/>
  <c r="H13"/>
  <c r="G13"/>
  <c r="F13"/>
  <c r="E13"/>
  <c r="D13"/>
  <c r="P12"/>
  <c r="P11"/>
  <c r="P10"/>
  <c r="P9"/>
  <c r="P8"/>
  <c r="P7"/>
  <c r="P6"/>
  <c r="E23" i="1"/>
  <c r="D23"/>
  <c r="O12"/>
  <c r="N12"/>
  <c r="M12"/>
  <c r="L12"/>
  <c r="K12"/>
  <c r="J12"/>
  <c r="I12"/>
  <c r="H12"/>
  <c r="G12"/>
  <c r="F12"/>
  <c r="E12"/>
  <c r="D12"/>
  <c r="D7" i="26"/>
  <c r="F7" i="31"/>
  <c r="F8"/>
  <c r="F9"/>
  <c r="F10"/>
  <c r="F11"/>
  <c r="F12"/>
  <c r="F6"/>
  <c r="D48" i="17"/>
  <c r="E30"/>
  <c r="G13" i="31"/>
  <c r="H6"/>
  <c r="I8"/>
  <c r="E7" i="28"/>
  <c r="F7"/>
  <c r="G7"/>
  <c r="D7" s="1"/>
  <c r="H7"/>
  <c r="H14" s="1"/>
  <c r="E8"/>
  <c r="D8" s="1"/>
  <c r="F8"/>
  <c r="F14" s="1"/>
  <c r="G8"/>
  <c r="H8"/>
  <c r="E9"/>
  <c r="D9" s="1"/>
  <c r="F9"/>
  <c r="G9"/>
  <c r="H9"/>
  <c r="E10"/>
  <c r="D10" s="1"/>
  <c r="F10"/>
  <c r="G10"/>
  <c r="H10"/>
  <c r="E11"/>
  <c r="D11" s="1"/>
  <c r="F11"/>
  <c r="G11"/>
  <c r="H11"/>
  <c r="G12"/>
  <c r="G13"/>
  <c r="E12"/>
  <c r="D12" s="1"/>
  <c r="F12"/>
  <c r="H12"/>
  <c r="E13"/>
  <c r="D13" s="1"/>
  <c r="F13"/>
  <c r="H13"/>
  <c r="M5" i="24"/>
  <c r="M6"/>
  <c r="M7"/>
  <c r="M8"/>
  <c r="M9"/>
  <c r="M10"/>
  <c r="M11"/>
  <c r="M12"/>
  <c r="D53" i="32"/>
  <c r="J12" i="24"/>
  <c r="L12"/>
  <c r="K12"/>
  <c r="F13" i="23"/>
  <c r="K14" i="28"/>
  <c r="O14"/>
  <c r="K7" i="23"/>
  <c r="K8"/>
  <c r="K9"/>
  <c r="K10"/>
  <c r="K11"/>
  <c r="K12"/>
  <c r="K6"/>
  <c r="K13" s="1"/>
  <c r="I6"/>
  <c r="I13" s="1"/>
  <c r="I7"/>
  <c r="I8"/>
  <c r="I9"/>
  <c r="I10"/>
  <c r="I11"/>
  <c r="I12"/>
  <c r="E37" i="17"/>
  <c r="D12" i="24"/>
  <c r="H13" i="31"/>
  <c r="E13" i="23"/>
  <c r="D13"/>
  <c r="D11" i="26"/>
  <c r="D10"/>
  <c r="D9"/>
  <c r="D8"/>
  <c r="D6"/>
  <c r="D12" s="1"/>
  <c r="D5"/>
  <c r="E12"/>
  <c r="F12"/>
  <c r="K13" i="31"/>
  <c r="J13"/>
  <c r="D13"/>
  <c r="I13"/>
  <c r="E13"/>
  <c r="F13"/>
  <c r="I12"/>
  <c r="C11"/>
  <c r="C10"/>
  <c r="C9"/>
  <c r="C8"/>
  <c r="I7"/>
  <c r="C7"/>
  <c r="I6"/>
  <c r="B6"/>
  <c r="J13" i="23"/>
  <c r="G13"/>
  <c r="H13"/>
  <c r="C12" i="28"/>
  <c r="C11"/>
  <c r="C10"/>
  <c r="C9"/>
  <c r="C8"/>
  <c r="C7"/>
  <c r="B7"/>
  <c r="C10" i="26"/>
  <c r="C9"/>
  <c r="C8"/>
  <c r="C7"/>
  <c r="C6"/>
  <c r="C5"/>
  <c r="B5"/>
  <c r="C11" i="24"/>
  <c r="C10"/>
  <c r="C9"/>
  <c r="C8"/>
  <c r="C7"/>
  <c r="C6"/>
  <c r="C5"/>
  <c r="B5"/>
  <c r="E12"/>
  <c r="F12"/>
  <c r="G12"/>
  <c r="H12"/>
  <c r="I12"/>
  <c r="I14" i="28"/>
  <c r="J14"/>
  <c r="L14"/>
  <c r="M14"/>
  <c r="N14"/>
  <c r="P14"/>
  <c r="H7" i="31"/>
  <c r="H9"/>
  <c r="H11"/>
  <c r="H10"/>
  <c r="H12"/>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H8" i="31"/>
  <c r="B6" i="26"/>
  <c r="B8" i="28"/>
  <c r="B6" i="24"/>
  <c r="E14" i="28"/>
  <c r="B7" i="24"/>
  <c r="B7" i="26"/>
  <c r="B9" i="28"/>
  <c r="B10"/>
  <c r="B8" i="26"/>
  <c r="B8" i="24"/>
  <c r="B9" i="26"/>
  <c r="B11" i="28"/>
  <c r="B9" i="24"/>
  <c r="B10"/>
  <c r="B12" i="28"/>
  <c r="B10" i="26"/>
  <c r="B11"/>
  <c r="B11" i="24"/>
  <c r="B13" i="28"/>
  <c r="D14" l="1"/>
  <c r="G14"/>
  <c r="P13" i="15"/>
</calcChain>
</file>

<file path=xl/sharedStrings.xml><?xml version="1.0" encoding="utf-8"?>
<sst xmlns="http://schemas.openxmlformats.org/spreadsheetml/2006/main" count="517" uniqueCount="287">
  <si>
    <t>DECEMBRIE 2023</t>
  </si>
  <si>
    <t>Decembrie 2023</t>
  </si>
  <si>
    <t>decembrie 2023</t>
  </si>
  <si>
    <t>IUNIE 2023</t>
  </si>
  <si>
    <t>Iunie 2023</t>
  </si>
  <si>
    <t>iunie 2023</t>
  </si>
  <si>
    <t>Numar participanti in registrul participantilor</t>
  </si>
  <si>
    <t xml:space="preserve">1Euro 4,9676 BNR 18/12/2023)              </t>
  </si>
  <si>
    <t xml:space="preserve">1Euro 4,9219 BNR 20/03/2023)              </t>
  </si>
  <si>
    <t>APRILIE 2023</t>
  </si>
  <si>
    <t>Aprilie 2023</t>
  </si>
  <si>
    <t xml:space="preserve">1Euro 4,9705 BNR 18/10/2023)              </t>
  </si>
  <si>
    <t>OCTOMBRIE 2023</t>
  </si>
  <si>
    <t>Octombrie 2023</t>
  </si>
  <si>
    <t>octombrie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</si>
  <si>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</si>
  <si>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</si>
  <si>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</si>
  <si>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</si>
  <si>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</si>
  <si>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</si>
  <si>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</si>
  <si>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</si>
  <si>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</si>
  <si>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</si>
  <si>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</si>
  <si>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</si>
  <si>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</si>
  <si>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</si>
  <si>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</si>
  <si>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</si>
  <si>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</si>
  <si>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</si>
  <si>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</si>
  <si>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</si>
  <si>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</si>
  <si>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</si>
  <si>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</si>
  <si>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</si>
  <si>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</si>
  <si>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</si>
  <si>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</si>
  <si>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</si>
  <si>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</si>
  <si>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</si>
  <si>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</si>
  <si>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</si>
  <si>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</si>
  <si>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</si>
  <si>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</si>
  <si>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</si>
  <si>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</si>
  <si>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</si>
  <si>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</si>
  <si>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</si>
  <si>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</si>
  <si>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</si>
  <si>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</si>
  <si>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</si>
  <si>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</si>
  <si>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</si>
  <si>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</si>
  <si>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</si>
  <si>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</si>
  <si>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</si>
  <si>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</si>
  <si>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</si>
  <si>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</si>
  <si>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</si>
  <si>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</si>
  <si>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</si>
  <si>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</si>
  <si>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</si>
  <si>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</si>
  <si>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</si>
  <si>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</si>
  <si>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</si>
  <si>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</si>
  <si>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</si>
  <si>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</si>
  <si>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</si>
  <si>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</si>
  <si>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</si>
  <si>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</si>
  <si>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</si>
  <si>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</si>
  <si>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</si>
  <si>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</si>
  <si>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</si>
  <si>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</si>
  <si>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</si>
  <si>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</si>
  <si>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</si>
  <si>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</si>
  <si>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</si>
  <si>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</si>
  <si>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</si>
  <si>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</si>
  <si>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</si>
  <si>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</si>
  <si>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</si>
  <si>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</si>
  <si>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</si>
  <si>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</si>
  <si>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</si>
  <si>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</si>
  <si>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</si>
  <si>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</si>
  <si>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</si>
  <si>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</si>
  <si>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</si>
  <si>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</si>
  <si>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</si>
  <si>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</si>
  <si>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</si>
  <si>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</si>
  <si>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</si>
  <si>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</si>
  <si>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</si>
  <si>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</si>
  <si>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</si>
  <si>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</si>
  <si>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august 2023</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</si>
  <si>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</si>
  <si>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</si>
  <si>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</si>
  <si>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</si>
  <si>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</si>
  <si>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</si>
  <si>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</si>
  <si>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</si>
  <si>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Noiembrie 2023</t>
  </si>
  <si>
    <t xml:space="preserve">1Euro 4,9765 BNR 18/01/2024)              </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</si>
  <si>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</si>
  <si>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</si>
  <si>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</si>
  <si>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</si>
  <si>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</si>
  <si>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</si>
  <si>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</si>
  <si>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</si>
  <si>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</si>
  <si>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</si>
  <si>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</si>
  <si>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</si>
  <si>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</si>
  <si>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</si>
  <si>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</si>
  <si>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</si>
  <si>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</si>
  <si>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</si>
  <si>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</si>
  <si>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</si>
  <si>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</si>
  <si>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</si>
  <si>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</si>
  <si>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</si>
  <si>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</si>
  <si>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</si>
  <si>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</si>
  <si>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</si>
  <si>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</si>
  <si>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</si>
  <si>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</si>
  <si>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</si>
  <si>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</si>
  <si>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</si>
  <si>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</si>
  <si>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</si>
  <si>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ianuarie 2024</t>
  </si>
  <si>
    <t>Luna de referinta</t>
  </si>
  <si>
    <t xml:space="preserve">COMENZI </t>
  </si>
  <si>
    <t>martie 2023</t>
  </si>
  <si>
    <t xml:space="preserve">1Euro 4,9711 BNR 17/11/2023)              </t>
  </si>
  <si>
    <t xml:space="preserve">1Euro 4,9385 BNR 18/07/2023)              </t>
  </si>
  <si>
    <t>AUGUST 2023</t>
  </si>
  <si>
    <t>August 2023</t>
  </si>
  <si>
    <t>MARTIE 2023</t>
  </si>
  <si>
    <t>Martie 2023</t>
  </si>
  <si>
    <t>Numar de participanti pentru care se fac viramente in luna de referinta FEBRUARIE 2024</t>
  </si>
  <si>
    <t>februarie 2024</t>
  </si>
  <si>
    <t>noiembrie 2023</t>
  </si>
  <si>
    <t>mai 2023</t>
  </si>
  <si>
    <t xml:space="preserve">1Euro 4,9372 BNR 18/04/2023)              </t>
  </si>
  <si>
    <t xml:space="preserve">1Euro 4,9679 BNR 18/09/2023)              </t>
  </si>
  <si>
    <t>IANUARIE 2024</t>
  </si>
  <si>
    <t>Ianuarie 2024</t>
  </si>
  <si>
    <t>Denumire CTP</t>
  </si>
  <si>
    <t>Alte nationalitati</t>
  </si>
  <si>
    <t>MAI 2023</t>
  </si>
  <si>
    <t>Mai 2023</t>
  </si>
  <si>
    <t>iulie 2023</t>
  </si>
  <si>
    <t>peste 45 de ani</t>
  </si>
  <si>
    <t>35-45 ani</t>
  </si>
  <si>
    <t xml:space="preserve">1Euro 4,9773 BNR 19/02/2024)              </t>
  </si>
  <si>
    <t>Preluati MapN acte aderare</t>
  </si>
  <si>
    <t>SEPTEMBRIE 2023</t>
  </si>
  <si>
    <t>Septembrie 2023</t>
  </si>
  <si>
    <t>septembrie 2023</t>
  </si>
  <si>
    <t>Preluati MapN repartizare aleatorie</t>
  </si>
  <si>
    <t xml:space="preserve">1Euro 4,9596 BNR 19/06/2023)              </t>
  </si>
  <si>
    <t>NOIEMBRIE 2023</t>
  </si>
  <si>
    <t>IULIE 2023</t>
  </si>
  <si>
    <t>Iulie 2023</t>
  </si>
  <si>
    <t>NN</t>
  </si>
  <si>
    <t>FEBRUARIE 2023</t>
  </si>
  <si>
    <t>Februarie 2023</t>
  </si>
  <si>
    <t>februarie 2023</t>
  </si>
  <si>
    <t>METROPOLITAN LIFE</t>
  </si>
  <si>
    <t>aprilie 2023</t>
  </si>
  <si>
    <t xml:space="preserve">1Euro 4,9442 BNR 18/08/2023)              </t>
  </si>
  <si>
    <t>FEBRUARIE 2024</t>
  </si>
  <si>
    <t>Februarie 2024</t>
  </si>
  <si>
    <t>Numar participanti in Registrul Participantilor la luna de referinta  IANUARIE 2024</t>
  </si>
  <si>
    <t>Transferuri validate catre alte fonduri la luna de referinta FEBRUARIE 2024</t>
  </si>
  <si>
    <t>Transferuri validate de la alte fonduri la luna de referinta FEBRUARIE 2024</t>
  </si>
  <si>
    <t>Acte aderare validate pentru luna de referinta FEBRUARIE 2024</t>
  </si>
  <si>
    <t>Asigurati repartizati aleatoriu la luna de referinta FEBRUARIE 2024</t>
  </si>
  <si>
    <t>Numar participanti in Registrul participantilor dupa repartizarea aleatorie la luna de referinta   FEBRUARIE 2024</t>
  </si>
  <si>
    <t>(BNR 18/04/2024)</t>
  </si>
  <si>
    <t xml:space="preserve">1Euro 4,9763 BNR 18/04/2024)              </t>
  </si>
  <si>
    <t>Situatie centralizatoare
privind numarul participantilor si contributiile virate la fondurile de pensii administrate privat
aferente lunii de referinta FEBRUARIE 2024</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</si>
  <si>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</si>
  <si>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</si>
  <si>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</si>
  <si>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</si>
  <si>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</si>
  <si>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</si>
  <si>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</si>
  <si>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</si>
  <si>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</si>
  <si>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</si>
  <si>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</si>
  <si>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</si>
  <si>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</si>
  <si>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</si>
  <si>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</si>
  <si>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</si>
  <si>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</si>
  <si>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 xml:space="preserve">1Euro 4,9715 
BNR (18/03/2024)              </t>
  </si>
  <si>
    <t xml:space="preserve">1Euro 4,9763 
BNR (18/04/2024)              </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</si>
  <si>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</si>
  <si>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</si>
  <si>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</si>
  <si>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</si>
  <si>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</si>
  <si>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</si>
  <si>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</si>
  <si>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</si>
  <si>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</si>
  <si>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 xml:space="preserve">1Euro 4,9676 
BNR 18/12/2023)              </t>
  </si>
  <si>
    <t xml:space="preserve">1Euro 4,9765 
BNR 18/01/2024)              </t>
  </si>
  <si>
    <t xml:space="preserve">1Euro 4,9773 
BNR 19/02/2024)              </t>
  </si>
  <si>
    <t>Situatie centralizatoare               
privind evolutia contributiei medii in Euro la pilonul II a participantilor pana la luna de referinta 
FEBRUARIE 2024</t>
  </si>
  <si>
    <t>Situatie centralizatoare               
privind evolutia numarului de participanti din Registrul participantilor 
pana la luna de referinta 
FEBRUARIE 2024</t>
  </si>
  <si>
    <t>Situatie centralizatoare                
privind valoarea in Euro a viramentelor catre fondurile de pensii administrate privat 
aferente lunilor de referinta 
IANUARIE 2023 - FEBRUARIE 2024</t>
  </si>
  <si>
    <t xml:space="preserve">1Euro 4,9715 
BNR 18/03/2024)              </t>
  </si>
  <si>
    <t xml:space="preserve">1Euro 4,9763 
BNR 18/04/2024)              </t>
  </si>
  <si>
    <t xml:space="preserve">IANUARIE </t>
  </si>
  <si>
    <t xml:space="preserve">FEBRUARIE </t>
  </si>
  <si>
    <t xml:space="preserve">MARTIE </t>
  </si>
  <si>
    <t xml:space="preserve">APRILIE </t>
  </si>
  <si>
    <t xml:space="preserve">MAI </t>
  </si>
  <si>
    <t xml:space="preserve">IUNIE </t>
  </si>
  <si>
    <t>IULIE</t>
  </si>
  <si>
    <t xml:space="preserve">AUGUST </t>
  </si>
  <si>
    <t>SEPTEMBRIE</t>
  </si>
  <si>
    <t xml:space="preserve">OCTOMBRIE </t>
  </si>
  <si>
    <t xml:space="preserve">NOIEMBRIE </t>
  </si>
  <si>
    <t xml:space="preserve">DECEMBRIE </t>
  </si>
  <si>
    <t>IANUARIE 2022</t>
  </si>
  <si>
    <t>FEBRUARIE 2022</t>
  </si>
  <si>
    <t>MARTIE 2022</t>
  </si>
  <si>
    <t>APRILIE 2022</t>
  </si>
  <si>
    <t>MAI 2022</t>
  </si>
  <si>
    <t>IUNIE 2022</t>
  </si>
  <si>
    <t>IULIE 2022</t>
  </si>
  <si>
    <t>AUGUST 2022</t>
  </si>
  <si>
    <t>SEPTEMBRIE 2022</t>
  </si>
  <si>
    <t>OCTOMBRIE 2022</t>
  </si>
  <si>
    <t>NOIEMBRIE 2022</t>
  </si>
  <si>
    <t>DECEMBRIE 2022</t>
  </si>
  <si>
    <t>Situatie centralizatoare           
privind repartizarea participantilor dupa judetul 
angajatorului la luna de referinta 
FEBRUARIE 2024</t>
  </si>
  <si>
    <t>Situatie centralizatoare privind repartizarea participantilor
 dupa judetul de domiciliu pentru care se fac viramente 
la luna de referinta 
FEBRUARIE 2024</t>
  </si>
  <si>
    <t>Situatie centralizatoare privind numarul de participanti  
care nu figurează cu declaraţii depuse 
in sistemul public de pensii</t>
  </si>
  <si>
    <t>Situatie centralizatoare    
privind repartizarea pe sexe a participantilor    
aferente lunii de referinta 
FEBRUARIE 2024</t>
  </si>
  <si>
    <t>Situatie centralizatoare              
privind repartizarea pe sexe si varste a participantilor              
aferente lunii de referinta 
FEBRUARIE 2024</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</si>
</sst>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s>
  <borders count="23">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36">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0" borderId="3" xfId="0" applyFont="1" applyFill="1" applyBorder="1" applyAlignment="1">
      <alignment horizontal="center" vertical="center" wrapText="1"/>
    </xf>
    <xf numFmtId="3" fontId="5" fillId="0" borderId="3" xfId="0" applyNumberFormat="1" applyFont="1" applyBorder="1"/>
    <xf numFmtId="3" fontId="5" fillId="0" borderId="6" xfId="0" applyNumberFormat="1" applyFont="1" applyBorder="1"/>
    <xf numFmtId="4" fontId="0" fillId="0" borderId="0" xfId="0" applyNumberFormat="1"/>
    <xf numFmtId="0" fontId="19" fillId="0" borderId="0" xfId="26" applyFont="1"/>
    <xf numFmtId="0" fontId="12" fillId="0" borderId="3" xfId="0"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8" fillId="23" borderId="2" xfId="0" applyFont="1" applyFill="1" applyBorder="1" applyAlignment="1">
      <alignment horizontal="center" vertical="center" wrapText="1"/>
    </xf>
    <xf numFmtId="0" fontId="12" fillId="22" borderId="6" xfId="0" applyFont="1" applyFill="1" applyBorder="1" applyAlignment="1">
      <alignment horizontal="center" vertical="center" wrapText="1"/>
    </xf>
    <xf numFmtId="3" fontId="3" fillId="0" borderId="0" xfId="26" applyNumberFormat="1" applyFont="1"/>
    <xf numFmtId="0" fontId="2" fillId="20" borderId="2" xfId="0" applyFont="1" applyFill="1" applyBorder="1" applyAlignment="1">
      <alignment horizontal="center" vertical="center" wrapText="1"/>
    </xf>
    <xf numFmtId="3" fontId="12" fillId="22" borderId="3"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3" xfId="0" applyFont="1" applyFill="1" applyBorder="1" applyAlignment="1">
      <alignment horizontal="center" vertical="center" wrapText="1"/>
    </xf>
    <xf numFmtId="0" fontId="13" fillId="24" borderId="9" xfId="0" applyFont="1" applyFill="1" applyBorder="1" applyAlignment="1">
      <alignment horizontal="centerContinuous"/>
    </xf>
    <xf numFmtId="0" fontId="13" fillId="24" borderId="8" xfId="0" applyFont="1" applyFill="1" applyBorder="1" applyAlignment="1">
      <alignment horizontal="centerContinuous"/>
    </xf>
    <xf numFmtId="3" fontId="13" fillId="24" borderId="8" xfId="0" applyNumberFormat="1" applyFont="1" applyFill="1" applyBorder="1"/>
    <xf numFmtId="3" fontId="13" fillId="24" borderId="10" xfId="0" applyNumberFormat="1" applyFont="1" applyFill="1" applyBorder="1"/>
    <xf numFmtId="0" fontId="11" fillId="25" borderId="2" xfId="0" applyFont="1" applyFill="1" applyBorder="1" applyAlignment="1">
      <alignment horizontal="center"/>
    </xf>
    <xf numFmtId="0" fontId="18" fillId="25" borderId="3" xfId="0" applyFont="1" applyFill="1" applyBorder="1" applyAlignment="1">
      <alignment horizontal="left"/>
    </xf>
    <xf numFmtId="3" fontId="13" fillId="25" borderId="3" xfId="0" applyNumberFormat="1" applyFont="1" applyFill="1" applyBorder="1"/>
    <xf numFmtId="3" fontId="13" fillId="25" borderId="6" xfId="0" applyNumberFormat="1" applyFont="1" applyFill="1" applyBorder="1"/>
    <xf numFmtId="0" fontId="11" fillId="25" borderId="2" xfId="0" quotePrefix="1" applyFont="1" applyFill="1" applyBorder="1" applyAlignment="1">
      <alignment horizontal="center"/>
    </xf>
    <xf numFmtId="0" fontId="11" fillId="25" borderId="3" xfId="0" applyFont="1" applyFill="1" applyBorder="1" applyAlignment="1">
      <alignment horizontal="left"/>
    </xf>
    <xf numFmtId="0" fontId="11" fillId="24" borderId="6" xfId="0" applyFont="1" applyFill="1" applyBorder="1" applyAlignment="1">
      <alignment horizontal="center" vertical="center" wrapText="1"/>
    </xf>
    <xf numFmtId="10" fontId="13" fillId="24" borderId="8" xfId="0" applyNumberFormat="1" applyFont="1" applyFill="1" applyBorder="1"/>
    <xf numFmtId="10" fontId="13" fillId="25" borderId="3" xfId="0" applyNumberFormat="1" applyFont="1" applyFill="1" applyBorder="1"/>
    <xf numFmtId="3" fontId="13" fillId="24" borderId="8" xfId="0" applyNumberFormat="1" applyFont="1" applyFill="1" applyBorder="1" applyAlignment="1">
      <alignment horizontal="right"/>
    </xf>
    <xf numFmtId="3" fontId="13" fillId="24" borderId="10" xfId="0" applyNumberFormat="1" applyFont="1" applyFill="1" applyBorder="1" applyAlignment="1">
      <alignment horizontal="right"/>
    </xf>
    <xf numFmtId="0" fontId="20" fillId="24" borderId="3" xfId="0" applyFont="1" applyFill="1" applyBorder="1" applyAlignment="1">
      <alignment vertical="center" wrapText="1"/>
    </xf>
    <xf numFmtId="0" fontId="20" fillId="24" borderId="8" xfId="0" applyFont="1" applyFill="1" applyBorder="1" applyAlignment="1">
      <alignment vertical="center" wrapText="1"/>
    </xf>
    <xf numFmtId="0" fontId="0" fillId="0" borderId="11" xfId="0" applyBorder="1"/>
    <xf numFmtId="17" fontId="11" fillId="24" borderId="12" xfId="0" quotePrefix="1" applyNumberFormat="1" applyFont="1" applyFill="1" applyBorder="1" applyAlignment="1">
      <alignment horizontal="center" vertical="center" wrapText="1"/>
    </xf>
    <xf numFmtId="17" fontId="11" fillId="24" borderId="13" xfId="0" quotePrefix="1" applyNumberFormat="1" applyFont="1" applyFill="1" applyBorder="1" applyAlignment="1">
      <alignment horizontal="center" vertical="center" wrapText="1"/>
    </xf>
    <xf numFmtId="0" fontId="11" fillId="24" borderId="2" xfId="0" applyFont="1" applyFill="1" applyBorder="1"/>
    <xf numFmtId="164" fontId="13" fillId="25" borderId="3" xfId="0" applyNumberFormat="1" applyFont="1" applyFill="1" applyBorder="1"/>
    <xf numFmtId="164" fontId="13" fillId="25" borderId="6" xfId="0" applyNumberFormat="1" applyFont="1" applyFill="1" applyBorder="1"/>
    <xf numFmtId="0" fontId="0" fillId="0" borderId="9" xfId="0" applyBorder="1"/>
    <xf numFmtId="0" fontId="20" fillId="24" borderId="10" xfId="0" applyFont="1" applyFill="1" applyBorder="1" applyAlignment="1">
      <alignment vertical="center" wrapText="1"/>
    </xf>
    <xf numFmtId="0" fontId="20" fillId="24" borderId="6" xfId="0" applyFont="1" applyFill="1" applyBorder="1" applyAlignment="1">
      <alignment vertical="center" wrapText="1"/>
    </xf>
    <xf numFmtId="2" fontId="13" fillId="25" borderId="3" xfId="0" applyNumberFormat="1" applyFont="1" applyFill="1" applyBorder="1"/>
    <xf numFmtId="2" fontId="13" fillId="24" borderId="5" xfId="0" applyNumberFormat="1" applyFont="1" applyFill="1" applyBorder="1"/>
    <xf numFmtId="3" fontId="3" fillId="0" borderId="0" xfId="0" applyNumberFormat="1" applyFont="1" applyFill="1" applyBorder="1"/>
    <xf numFmtId="3" fontId="3" fillId="21" borderId="0" xfId="0" applyNumberFormat="1" applyFont="1" applyFill="1" applyBorder="1"/>
    <xf numFmtId="0" fontId="13" fillId="25" borderId="3" xfId="0" applyFont="1" applyFill="1" applyBorder="1"/>
    <xf numFmtId="17" fontId="11" fillId="24" borderId="11" xfId="0" quotePrefix="1" applyNumberFormat="1" applyFont="1" applyFill="1" applyBorder="1" applyAlignment="1">
      <alignment horizontal="center" vertical="center" wrapText="1"/>
    </xf>
    <xf numFmtId="3" fontId="13" fillId="25" borderId="9" xfId="0" applyNumberFormat="1" applyFont="1" applyFill="1" applyBorder="1"/>
    <xf numFmtId="3" fontId="13" fillId="25" borderId="8" xfId="0" applyNumberFormat="1" applyFont="1" applyFill="1" applyBorder="1"/>
    <xf numFmtId="3" fontId="13" fillId="25" borderId="10" xfId="0" applyNumberFormat="1" applyFont="1" applyFill="1" applyBorder="1"/>
    <xf numFmtId="0" fontId="11" fillId="24" borderId="2" xfId="26" applyFont="1" applyFill="1" applyBorder="1" applyAlignment="1">
      <alignment horizontal="center"/>
    </xf>
    <xf numFmtId="0" fontId="11" fillId="24" borderId="3" xfId="26" applyFont="1" applyFill="1" applyBorder="1" applyAlignment="1">
      <alignment horizontal="center"/>
    </xf>
    <xf numFmtId="10" fontId="11" fillId="24" borderId="6" xfId="26" applyNumberFormat="1" applyFont="1" applyFill="1" applyBorder="1" applyAlignment="1">
      <alignment horizontal="center"/>
    </xf>
    <xf numFmtId="0" fontId="13" fillId="24" borderId="9" xfId="26" applyFont="1" applyFill="1" applyBorder="1"/>
    <xf numFmtId="0" fontId="13" fillId="24" borderId="8" xfId="26" applyFont="1" applyFill="1" applyBorder="1"/>
    <xf numFmtId="10" fontId="13" fillId="24" borderId="10" xfId="26" applyNumberFormat="1" applyFont="1" applyFill="1" applyBorder="1"/>
    <xf numFmtId="0" fontId="11" fillId="25" borderId="2" xfId="26" applyFont="1" applyFill="1" applyBorder="1"/>
    <xf numFmtId="0" fontId="11" fillId="25" borderId="3" xfId="26" applyFont="1" applyFill="1" applyBorder="1"/>
    <xf numFmtId="10" fontId="13" fillId="25" borderId="6" xfId="26" applyNumberFormat="1" applyFont="1" applyFill="1" applyBorder="1"/>
    <xf numFmtId="0" fontId="11" fillId="24" borderId="6" xfId="26" applyFont="1" applyFill="1" applyBorder="1" applyAlignment="1">
      <alignment horizontal="center" vertical="center" wrapText="1"/>
    </xf>
    <xf numFmtId="0" fontId="11" fillId="24" borderId="6" xfId="26" applyFont="1" applyFill="1" applyBorder="1" applyAlignment="1">
      <alignment horizontal="center"/>
    </xf>
    <xf numFmtId="3" fontId="13" fillId="24" borderId="10" xfId="25" applyNumberFormat="1" applyFont="1" applyFill="1" applyBorder="1"/>
    <xf numFmtId="0" fontId="11" fillId="25" borderId="2" xfId="26" applyFont="1" applyFill="1" applyBorder="1" applyAlignment="1">
      <alignment horizontal="left"/>
    </xf>
    <xf numFmtId="0" fontId="11" fillId="25" borderId="3" xfId="26" applyFont="1" applyFill="1" applyBorder="1" applyAlignment="1">
      <alignment horizontal="left"/>
    </xf>
    <xf numFmtId="3" fontId="13" fillId="25" borderId="6" xfId="25" applyNumberFormat="1" applyFont="1" applyFill="1" applyBorder="1"/>
    <xf numFmtId="17" fontId="13" fillId="25" borderId="2" xfId="0" quotePrefix="1" applyNumberFormat="1" applyFont="1" applyFill="1" applyBorder="1"/>
    <xf numFmtId="17" fontId="13" fillId="25" borderId="9" xfId="0" quotePrefix="1" applyNumberFormat="1" applyFont="1" applyFill="1" applyBorder="1"/>
    <xf numFmtId="0" fontId="11" fillId="24" borderId="3" xfId="0" applyFont="1" applyFill="1" applyBorder="1" applyAlignment="1">
      <alignment horizontal="center" vertical="center" wrapText="1"/>
    </xf>
    <xf numFmtId="0" fontId="11" fillId="24" borderId="14" xfId="0" applyFont="1" applyFill="1" applyBorder="1" applyAlignment="1">
      <alignment horizontal="center" vertical="center" wrapText="1"/>
    </xf>
    <xf numFmtId="0" fontId="11" fillId="24" borderId="15" xfId="0" applyFont="1" applyFill="1" applyBorder="1" applyAlignment="1">
      <alignment horizontal="center" vertical="center"/>
    </xf>
    <xf numFmtId="0" fontId="11" fillId="24" borderId="7" xfId="0" applyFont="1" applyFill="1" applyBorder="1" applyAlignment="1">
      <alignment horizontal="center" vertical="center"/>
    </xf>
    <xf numFmtId="3" fontId="11" fillId="24" borderId="3" xfId="0" applyNumberFormat="1" applyFont="1" applyFill="1" applyBorder="1" applyAlignment="1">
      <alignment horizontal="center" vertical="center" wrapText="1"/>
    </xf>
    <xf numFmtId="3" fontId="11" fillId="24" borderId="6" xfId="0" applyNumberFormat="1" applyFont="1" applyFill="1" applyBorder="1" applyAlignment="1">
      <alignment horizontal="center" vertical="center" wrapText="1"/>
    </xf>
    <xf numFmtId="0" fontId="11" fillId="24" borderId="2"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9" fillId="0" borderId="0" xfId="0" applyFont="1" applyAlignment="1">
      <alignment horizontal="left" vertical="top"/>
    </xf>
    <xf numFmtId="0" fontId="11" fillId="24" borderId="6" xfId="0" applyFont="1" applyFill="1" applyBorder="1" applyAlignment="1">
      <alignment horizontal="center" vertical="center" wrapText="1"/>
    </xf>
    <xf numFmtId="0" fontId="0" fillId="26" borderId="16" xfId="0" applyFill="1" applyBorder="1" applyAlignment="1">
      <alignment horizontal="center"/>
    </xf>
    <xf numFmtId="0" fontId="0" fillId="26" borderId="17" xfId="0" applyFill="1" applyBorder="1" applyAlignment="1">
      <alignment horizontal="center"/>
    </xf>
    <xf numFmtId="0" fontId="0" fillId="26" borderId="18" xfId="0" applyFill="1" applyBorder="1" applyAlignment="1">
      <alignment horizontal="center"/>
    </xf>
    <xf numFmtId="0" fontId="0" fillId="26" borderId="19" xfId="0" applyFill="1" applyBorder="1" applyAlignment="1">
      <alignment horizontal="center"/>
    </xf>
    <xf numFmtId="0" fontId="11" fillId="24" borderId="11" xfId="0" applyFont="1" applyFill="1" applyBorder="1" applyAlignment="1">
      <alignment horizontal="center" vertical="center" wrapText="1"/>
    </xf>
    <xf numFmtId="0" fontId="11" fillId="24" borderId="12" xfId="0" applyFont="1" applyFill="1" applyBorder="1" applyAlignment="1">
      <alignment horizontal="center" vertical="center" wrapText="1"/>
    </xf>
    <xf numFmtId="17" fontId="11" fillId="24" borderId="12" xfId="0" quotePrefix="1" applyNumberFormat="1" applyFont="1" applyFill="1" applyBorder="1" applyAlignment="1">
      <alignment horizontal="center" vertical="center" wrapText="1"/>
    </xf>
    <xf numFmtId="0" fontId="13" fillId="24" borderId="9" xfId="0" applyFont="1" applyFill="1" applyBorder="1" applyAlignment="1">
      <alignment horizontal="center"/>
    </xf>
    <xf numFmtId="0" fontId="13" fillId="24" borderId="8" xfId="0" applyFont="1" applyFill="1" applyBorder="1" applyAlignment="1">
      <alignment horizontal="center"/>
    </xf>
    <xf numFmtId="17" fontId="11" fillId="24" borderId="13" xfId="0" quotePrefix="1" applyNumberFormat="1" applyFont="1" applyFill="1" applyBorder="1" applyAlignment="1">
      <alignment horizontal="center" vertical="center" wrapText="1"/>
    </xf>
    <xf numFmtId="17" fontId="11" fillId="24" borderId="3" xfId="0" quotePrefix="1" applyNumberFormat="1" applyFont="1" applyFill="1" applyBorder="1" applyAlignment="1">
      <alignment horizontal="center" vertical="center" wrapText="1"/>
    </xf>
    <xf numFmtId="17" fontId="11" fillId="24" borderId="6" xfId="0" quotePrefix="1" applyNumberFormat="1" applyFont="1" applyFill="1" applyBorder="1" applyAlignment="1">
      <alignment horizontal="center" vertical="center" wrapText="1"/>
    </xf>
    <xf numFmtId="0" fontId="11" fillId="24" borderId="12" xfId="0" quotePrefix="1" applyFont="1" applyFill="1" applyBorder="1" applyAlignment="1">
      <alignment horizontal="center" vertical="center" wrapText="1"/>
    </xf>
    <xf numFmtId="0" fontId="11" fillId="24" borderId="3" xfId="0" quotePrefix="1" applyFont="1" applyFill="1" applyBorder="1" applyAlignment="1">
      <alignment horizontal="center" vertical="center" wrapText="1"/>
    </xf>
    <xf numFmtId="0" fontId="11" fillId="24" borderId="13" xfId="0" applyFont="1" applyFill="1" applyBorder="1" applyAlignment="1">
      <alignment horizontal="center" vertical="center" wrapText="1"/>
    </xf>
    <xf numFmtId="0" fontId="13" fillId="24" borderId="4" xfId="0" applyFont="1" applyFill="1" applyBorder="1" applyAlignment="1">
      <alignment horizontal="center"/>
    </xf>
    <xf numFmtId="0" fontId="13" fillId="24" borderId="5" xfId="0" applyFont="1" applyFill="1" applyBorder="1" applyAlignment="1">
      <alignment horizontal="center"/>
    </xf>
    <xf numFmtId="0" fontId="9" fillId="24" borderId="3" xfId="0" applyFont="1" applyFill="1" applyBorder="1" applyAlignment="1">
      <alignment horizontal="center" vertical="center" wrapText="1"/>
    </xf>
    <xf numFmtId="0" fontId="9" fillId="24" borderId="2" xfId="0" applyFont="1" applyFill="1" applyBorder="1" applyAlignment="1">
      <alignment horizontal="center" vertical="center" wrapText="1"/>
    </xf>
    <xf numFmtId="0" fontId="9" fillId="24" borderId="6" xfId="0" applyFont="1" applyFill="1" applyBorder="1" applyAlignment="1">
      <alignment horizontal="center" vertical="center" wrapText="1"/>
    </xf>
    <xf numFmtId="0" fontId="11" fillId="24" borderId="2" xfId="26" applyFont="1" applyFill="1" applyBorder="1" applyAlignment="1">
      <alignment horizontal="center"/>
    </xf>
    <xf numFmtId="0" fontId="11" fillId="24" borderId="3" xfId="26" applyFont="1" applyFill="1" applyBorder="1" applyAlignment="1">
      <alignment horizontal="center"/>
    </xf>
    <xf numFmtId="0" fontId="11" fillId="24" borderId="6" xfId="26" applyFont="1" applyFill="1" applyBorder="1" applyAlignment="1">
      <alignment horizontal="center"/>
    </xf>
    <xf numFmtId="0" fontId="2" fillId="0" borderId="0" xfId="26" applyFont="1" applyAlignment="1">
      <alignment horizontal="center"/>
    </xf>
    <xf numFmtId="0" fontId="11" fillId="24" borderId="14" xfId="26" applyFont="1" applyFill="1" applyBorder="1" applyAlignment="1">
      <alignment horizontal="center" vertical="center" wrapText="1"/>
    </xf>
    <xf numFmtId="0" fontId="11" fillId="24" borderId="15" xfId="26" applyFont="1" applyFill="1" applyBorder="1" applyAlignment="1">
      <alignment horizontal="center" vertical="center"/>
    </xf>
    <xf numFmtId="0" fontId="11" fillId="24" borderId="7"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14" xfId="25" applyFont="1" applyFill="1" applyBorder="1" applyAlignment="1">
      <alignment horizontal="center" vertical="center" wrapText="1"/>
    </xf>
    <xf numFmtId="0" fontId="11" fillId="24" borderId="15" xfId="25" applyFont="1" applyFill="1" applyBorder="1" applyAlignment="1">
      <alignment horizontal="center" vertical="center"/>
    </xf>
    <xf numFmtId="0" fontId="11" fillId="24" borderId="7" xfId="25" applyFont="1" applyFill="1" applyBorder="1" applyAlignment="1">
      <alignment horizontal="center" vertical="center"/>
    </xf>
    <xf numFmtId="3" fontId="13" fillId="24" borderId="9" xfId="0" applyNumberFormat="1" applyFont="1" applyFill="1" applyBorder="1" applyAlignment="1">
      <alignment horizontal="center"/>
    </xf>
    <xf numFmtId="3" fontId="13" fillId="24" borderId="8" xfId="0" applyNumberFormat="1" applyFont="1" applyFill="1" applyBorder="1" applyAlignment="1">
      <alignment horizontal="center"/>
    </xf>
    <xf numFmtId="0" fontId="11" fillId="24" borderId="20" xfId="0" applyFont="1" applyFill="1" applyBorder="1" applyAlignment="1">
      <alignment horizontal="center" vertical="center" wrapText="1"/>
    </xf>
    <xf numFmtId="0" fontId="11" fillId="24" borderId="21" xfId="0" applyFont="1" applyFill="1" applyBorder="1" applyAlignment="1">
      <alignment horizontal="center" vertical="center" wrapText="1"/>
    </xf>
    <xf numFmtId="0" fontId="11" fillId="24" borderId="22" xfId="0" applyFont="1" applyFill="1" applyBorder="1" applyAlignment="1">
      <alignment horizontal="center" vertical="center" wrapText="1"/>
    </xf>
    <xf numFmtId="2" fontId="13" fillId="25" borderId="3" xfId="0" applyNumberFormat="1" applyFont="1" applyFill="1" applyBorder="1" applyAlignment="1">
      <alignment horizontal="right"/>
    </xf>
    <xf numFmtId="2" fontId="13" fillId="25" borderId="6" xfId="0" applyNumberFormat="1" applyFont="1" applyFill="1" applyBorder="1" applyAlignment="1">
      <alignment horizontal="right"/>
    </xf>
    <xf numFmtId="2" fontId="13" fillId="24" borderId="8" xfId="0" applyNumberFormat="1" applyFont="1" applyFill="1" applyBorder="1" applyAlignment="1">
      <alignment horizontal="right"/>
    </xf>
    <xf numFmtId="2" fontId="13" fillId="24" borderId="10" xfId="0" applyNumberFormat="1" applyFont="1" applyFill="1" applyBorder="1" applyAlignment="1">
      <alignment horizontal="right"/>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referintaFEBRUARIE 2024
</a:t>
            </a:r>
          </a:p>
        </c:rich>
      </c:tx>
      <c:layout>
        <c:manualLayout>
          <c:xMode val="edge"/>
          <c:yMode val="edge"/>
          <c:x val="0.35655017912676884"/>
          <c:y val="5.2032937059338202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rp_sexe_0224!$E$4:$F$4</c:f>
              <c:strCache>
                <c:ptCount val="2"/>
                <c:pt idx="0">
                  <c:v>femei</c:v>
                </c:pt>
                <c:pt idx="1">
                  <c:v>barbati</c:v>
                </c:pt>
              </c:strCache>
            </c:strRef>
          </c:cat>
          <c:val>
            <c:numRef>
              <c:f>rp_sexe_0224!$E$12:$F$12</c:f>
              <c:numCache>
                <c:formatCode>#,##0</c:formatCode>
                <c:ptCount val="2"/>
                <c:pt idx="0">
                  <c:v>3930739</c:v>
                </c:pt>
                <c:pt idx="1">
                  <c:v>4258019</c:v>
                </c:pt>
              </c:numCache>
            </c:numRef>
          </c:val>
        </c:ser>
        <c:dLbls>
          <c:showVal val="1"/>
          <c:showPercent val="1"/>
          <c:separator>
</c:separator>
        </c:dLbls>
      </c:pie3DChart>
      <c:spPr>
        <a:noFill/>
        <a:ln w="25400">
          <a:noFill/>
        </a:ln>
      </c:spPr>
    </c:plotArea>
    <c:legend>
      <c:legendPos val="r"/>
      <c:layout>
        <c:manualLayout>
          <c:xMode val="edge"/>
          <c:yMode val="edge"/>
          <c:x val="0.45261985109004238"/>
          <c:y val="0.80032731202717322"/>
          <c:w val="8.8071386034729138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 </a:t>
            </a:r>
          </a:p>
          <a:p>
            <a:pPr>
              <a:defRPr sz="1050"/>
            </a:pPr>
            <a:r>
              <a:rPr lang="en-GB" sz="1050"/>
              <a:t>aferente lunii de referinta FEBRUARIE 2024
</a:t>
            </a:r>
          </a:p>
        </c:rich>
      </c:tx>
      <c:layout>
        <c:manualLayout>
          <c:xMode val="edge"/>
          <c:yMode val="edge"/>
          <c:x val="0.24576457354595382"/>
          <c:y val="8.1366887962534079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rp_varste_sexe_0224!$E$5:$H$5</c:f>
              <c:strCache>
                <c:ptCount val="1"/>
                <c:pt idx="0">
                  <c:v>15-25 ani 25-35 ani 35-45 ani peste 45 de ani</c:v>
                </c:pt>
              </c:strCache>
            </c:strRef>
          </c:tx>
          <c:dLbls>
            <c:dLbl>
              <c:idx val="0"/>
              <c:layout>
                <c:manualLayout>
                  <c:x val="-0.11154290329093478"/>
                  <c:y val="-1.6393035936665746E-4"/>
                </c:manualLayout>
              </c:layout>
              <c:showVal val="1"/>
            </c:dLbl>
            <c:dLbl>
              <c:idx val="1"/>
              <c:layout>
                <c:manualLayout>
                  <c:x val="-0.21929422727484518"/>
                  <c:y val="3.8807436405043174E-3"/>
                </c:manualLayout>
              </c:layout>
              <c:showVal val="1"/>
            </c:dLbl>
            <c:dLbl>
              <c:idx val="2"/>
              <c:layout>
                <c:manualLayout>
                  <c:x val="-0.31383758095326858"/>
                  <c:y val="4.1446993038913235E-3"/>
                </c:manualLayout>
              </c:layout>
              <c:showVal val="1"/>
            </c:dLbl>
            <c:dLbl>
              <c:idx val="3"/>
              <c:layout>
                <c:manualLayout>
                  <c:x val="-0.28483598130115412"/>
                  <c:y val="-6.9335000421733651E-3"/>
                </c:manualLayout>
              </c:layout>
              <c:showVal val="1"/>
            </c:dLbl>
            <c:txPr>
              <a:bodyPr/>
              <a:lstStyle/>
              <a:p>
                <a:pPr>
                  <a:defRPr b="1"/>
                </a:pPr>
                <a:endParaRPr lang="en-US"/>
              </a:p>
            </c:txPr>
            <c:showVal val="1"/>
          </c:dLbls>
          <c:cat>
            <c:strRef>
              <c:f>rp_varste_sexe_0224!$E$5:$H$5</c:f>
              <c:strCache>
                <c:ptCount val="4"/>
                <c:pt idx="0">
                  <c:v>15-25 ani</c:v>
                </c:pt>
                <c:pt idx="1">
                  <c:v>25-35 ani</c:v>
                </c:pt>
                <c:pt idx="2">
                  <c:v>35-45 ani</c:v>
                </c:pt>
                <c:pt idx="3">
                  <c:v>peste 45 de ani</c:v>
                </c:pt>
              </c:strCache>
            </c:strRef>
          </c:cat>
          <c:val>
            <c:numRef>
              <c:f>rp_varste_sexe_0224!$E$14:$H$14</c:f>
              <c:numCache>
                <c:formatCode>#,##0</c:formatCode>
                <c:ptCount val="4"/>
                <c:pt idx="0">
                  <c:v>665777</c:v>
                </c:pt>
                <c:pt idx="1">
                  <c:v>1943218</c:v>
                </c:pt>
                <c:pt idx="2">
                  <c:v>2839153</c:v>
                </c:pt>
                <c:pt idx="3">
                  <c:v>2740610</c:v>
                </c:pt>
              </c:numCache>
            </c:numRef>
          </c:val>
        </c:ser>
        <c:dLbls>
          <c:showVal val="1"/>
        </c:dLbls>
        <c:shape val="box"/>
        <c:axId val="95687424"/>
        <c:axId val="95688960"/>
        <c:axId val="0"/>
      </c:bar3DChart>
      <c:catAx>
        <c:axId val="95687424"/>
        <c:scaling>
          <c:orientation val="minMax"/>
        </c:scaling>
        <c:axPos val="l"/>
        <c:numFmt formatCode="General" sourceLinked="1"/>
        <c:tickLblPos val="low"/>
        <c:txPr>
          <a:bodyPr rot="0" vert="horz"/>
          <a:lstStyle/>
          <a:p>
            <a:pPr>
              <a:defRPr b="1"/>
            </a:pPr>
            <a:endParaRPr lang="en-US"/>
          </a:p>
        </c:txPr>
        <c:crossAx val="95688960"/>
        <c:crosses val="autoZero"/>
        <c:lblAlgn val="ctr"/>
        <c:lblOffset val="100"/>
        <c:tickLblSkip val="1"/>
        <c:tickMarkSkip val="1"/>
      </c:catAx>
      <c:valAx>
        <c:axId val="95688960"/>
        <c:scaling>
          <c:orientation val="minMax"/>
        </c:scaling>
        <c:axPos val="b"/>
        <c:majorGridlines/>
        <c:numFmt formatCode="#,##0" sourceLinked="1"/>
        <c:tickLblPos val="nextTo"/>
        <c:txPr>
          <a:bodyPr rot="0" vert="horz"/>
          <a:lstStyle/>
          <a:p>
            <a:pPr>
              <a:defRPr b="1"/>
            </a:pPr>
            <a:endParaRPr lang="en-US"/>
          </a:p>
        </c:txPr>
        <c:crossAx val="9568742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209063</xdr:colOff>
      <xdr:row>38</xdr:row>
      <xdr:rowOff>36549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4781550"/>
          <a:ext cx="7571888" cy="4084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607926</xdr:colOff>
      <xdr:row>32</xdr:row>
      <xdr:rowOff>30452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314575"/>
          <a:ext cx="7065876" cy="4078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331794</xdr:colOff>
      <xdr:row>29</xdr:row>
      <xdr:rowOff>89471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457450"/>
          <a:ext cx="8132769" cy="3651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804875"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8212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F19" sqref="F19"/>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5" customHeight="1">
      <c r="B2" s="85" t="s">
        <v>221</v>
      </c>
      <c r="C2" s="86"/>
      <c r="D2" s="86"/>
      <c r="E2" s="86"/>
      <c r="F2" s="86"/>
      <c r="G2" s="86"/>
      <c r="H2" s="86"/>
      <c r="I2" s="86"/>
      <c r="J2" s="86"/>
      <c r="K2" s="87"/>
    </row>
    <row r="3" spans="2:11" s="5" customFormat="1" ht="76.5" customHeight="1">
      <c r="B3" s="90" t="s">
        <v>19</v>
      </c>
      <c r="C3" s="84" t="s">
        <v>165</v>
      </c>
      <c r="D3" s="84" t="s">
        <v>115</v>
      </c>
      <c r="E3" s="84" t="s">
        <v>133</v>
      </c>
      <c r="F3" s="84" t="s">
        <v>134</v>
      </c>
      <c r="G3" s="84"/>
      <c r="H3" s="84"/>
      <c r="I3" s="84" t="s">
        <v>135</v>
      </c>
      <c r="J3" s="88" t="s">
        <v>136</v>
      </c>
      <c r="K3" s="89" t="s">
        <v>137</v>
      </c>
    </row>
    <row r="4" spans="2:11" s="5" customFormat="1" ht="56.25" customHeight="1">
      <c r="B4" s="90" t="s">
        <v>19</v>
      </c>
      <c r="C4" s="84"/>
      <c r="D4" s="84"/>
      <c r="E4" s="84"/>
      <c r="F4" s="31" t="s">
        <v>17</v>
      </c>
      <c r="G4" s="31" t="s">
        <v>138</v>
      </c>
      <c r="H4" s="31" t="s">
        <v>139</v>
      </c>
      <c r="I4" s="84"/>
      <c r="J4" s="88"/>
      <c r="K4" s="89"/>
    </row>
    <row r="5" spans="2:11" s="6" customFormat="1" ht="13.5" hidden="1" customHeight="1">
      <c r="B5" s="22"/>
      <c r="C5" s="20"/>
      <c r="D5" s="21" t="s">
        <v>120</v>
      </c>
      <c r="E5" s="21" t="s">
        <v>146</v>
      </c>
      <c r="F5" s="21" t="s">
        <v>147</v>
      </c>
      <c r="G5" s="21" t="s">
        <v>148</v>
      </c>
      <c r="H5" s="21" t="s">
        <v>149</v>
      </c>
      <c r="I5" s="20"/>
      <c r="J5" s="26" t="s">
        <v>150</v>
      </c>
      <c r="K5" s="27"/>
    </row>
    <row r="6" spans="2:11" ht="15">
      <c r="B6" s="36">
        <v>1</v>
      </c>
      <c r="C6" s="37" t="s">
        <v>208</v>
      </c>
      <c r="D6" s="38">
        <v>1130651</v>
      </c>
      <c r="E6" s="38">
        <v>1189542</v>
      </c>
      <c r="F6" s="38">
        <v>202486689</v>
      </c>
      <c r="G6" s="38">
        <v>199282181</v>
      </c>
      <c r="H6" s="38">
        <v>3204508</v>
      </c>
      <c r="I6" s="38">
        <f t="shared" ref="I6:I12" si="0">F6/$C$15</f>
        <v>40690209.392520547</v>
      </c>
      <c r="J6" s="38">
        <v>4195430133</v>
      </c>
      <c r="K6" s="39">
        <f t="shared" ref="K6:K12" si="1">J6/$C$15</f>
        <v>843082236.40053856</v>
      </c>
    </row>
    <row r="7" spans="2:11" ht="15">
      <c r="B7" s="40">
        <v>2</v>
      </c>
      <c r="C7" s="37" t="s">
        <v>140</v>
      </c>
      <c r="D7" s="38">
        <v>1684174</v>
      </c>
      <c r="E7" s="38">
        <v>1775101</v>
      </c>
      <c r="F7" s="38">
        <v>296440133</v>
      </c>
      <c r="G7" s="38">
        <v>292265332</v>
      </c>
      <c r="H7" s="38">
        <v>4174801</v>
      </c>
      <c r="I7" s="38">
        <f t="shared" si="0"/>
        <v>59570390.24978397</v>
      </c>
      <c r="J7" s="38">
        <v>6152941723</v>
      </c>
      <c r="K7" s="39">
        <f t="shared" si="1"/>
        <v>1236449113.3975041</v>
      </c>
    </row>
    <row r="8" spans="2:11" ht="15">
      <c r="B8" s="40">
        <v>3</v>
      </c>
      <c r="C8" s="41" t="s">
        <v>15</v>
      </c>
      <c r="D8" s="38">
        <v>780044</v>
      </c>
      <c r="E8" s="38">
        <v>813153</v>
      </c>
      <c r="F8" s="38">
        <v>118671319</v>
      </c>
      <c r="G8" s="38">
        <v>116563599</v>
      </c>
      <c r="H8" s="38">
        <v>2107720</v>
      </c>
      <c r="I8" s="38">
        <f t="shared" si="0"/>
        <v>23847300.002009526</v>
      </c>
      <c r="J8" s="38">
        <v>2453993944</v>
      </c>
      <c r="K8" s="39">
        <f t="shared" si="1"/>
        <v>493136254.6470269</v>
      </c>
    </row>
    <row r="9" spans="2:11" ht="15">
      <c r="B9" s="40">
        <v>4</v>
      </c>
      <c r="C9" s="41" t="s">
        <v>16</v>
      </c>
      <c r="D9" s="38">
        <v>570283</v>
      </c>
      <c r="E9" s="38">
        <v>591722</v>
      </c>
      <c r="F9" s="38">
        <v>82956715</v>
      </c>
      <c r="G9" s="38">
        <v>81171839</v>
      </c>
      <c r="H9" s="38">
        <v>1784876</v>
      </c>
      <c r="I9" s="38">
        <f t="shared" si="0"/>
        <v>16670360.508811768</v>
      </c>
      <c r="J9" s="38">
        <v>1708912282</v>
      </c>
      <c r="K9" s="39">
        <f t="shared" si="1"/>
        <v>343410220.84681386</v>
      </c>
    </row>
    <row r="10" spans="2:11" ht="15">
      <c r="B10" s="40">
        <v>5</v>
      </c>
      <c r="C10" s="41" t="s">
        <v>141</v>
      </c>
      <c r="D10" s="38">
        <v>1039932</v>
      </c>
      <c r="E10" s="38">
        <v>1085925</v>
      </c>
      <c r="F10" s="38">
        <v>159943371</v>
      </c>
      <c r="G10" s="38">
        <v>157053215</v>
      </c>
      <c r="H10" s="38">
        <v>2890156</v>
      </c>
      <c r="I10" s="38">
        <f t="shared" si="0"/>
        <v>32141022.64734843</v>
      </c>
      <c r="J10" s="38">
        <v>3306409099</v>
      </c>
      <c r="K10" s="39">
        <f t="shared" si="1"/>
        <v>664431223.80081582</v>
      </c>
    </row>
    <row r="11" spans="2:11" ht="15">
      <c r="B11" s="40">
        <v>6</v>
      </c>
      <c r="C11" s="41" t="s">
        <v>142</v>
      </c>
      <c r="D11" s="38">
        <v>877771</v>
      </c>
      <c r="E11" s="38">
        <v>918028</v>
      </c>
      <c r="F11" s="38">
        <v>140146033</v>
      </c>
      <c r="G11" s="38">
        <v>137334495</v>
      </c>
      <c r="H11" s="38">
        <v>2811538</v>
      </c>
      <c r="I11" s="38">
        <f t="shared" si="0"/>
        <v>28162697.787512809</v>
      </c>
      <c r="J11" s="38">
        <v>2891265162</v>
      </c>
      <c r="K11" s="39">
        <f t="shared" si="1"/>
        <v>581007005.60657513</v>
      </c>
    </row>
    <row r="12" spans="2:11" ht="15">
      <c r="B12" s="40">
        <v>7</v>
      </c>
      <c r="C12" s="41" t="s">
        <v>204</v>
      </c>
      <c r="D12" s="38">
        <v>2105903</v>
      </c>
      <c r="E12" s="38">
        <v>2237472</v>
      </c>
      <c r="F12" s="38">
        <v>453617723</v>
      </c>
      <c r="G12" s="38">
        <v>446566089</v>
      </c>
      <c r="H12" s="38">
        <v>7051634</v>
      </c>
      <c r="I12" s="38">
        <f t="shared" si="0"/>
        <v>91155622.249462456</v>
      </c>
      <c r="J12" s="38">
        <v>9401376319</v>
      </c>
      <c r="K12" s="39">
        <f t="shared" si="1"/>
        <v>1889230215.0191908</v>
      </c>
    </row>
    <row r="13" spans="2:11" ht="15.75" thickBot="1">
      <c r="B13" s="32" t="s">
        <v>21</v>
      </c>
      <c r="C13" s="33"/>
      <c r="D13" s="34">
        <f t="shared" ref="D13:K13" si="2">SUM(D6:D12)</f>
        <v>8188758</v>
      </c>
      <c r="E13" s="34">
        <f t="shared" si="2"/>
        <v>8610943</v>
      </c>
      <c r="F13" s="34">
        <f t="shared" si="2"/>
        <v>1454261983</v>
      </c>
      <c r="G13" s="34">
        <f t="shared" si="2"/>
        <v>1430236750</v>
      </c>
      <c r="H13" s="34">
        <f t="shared" si="2"/>
        <v>24025233</v>
      </c>
      <c r="I13" s="34">
        <f t="shared" si="2"/>
        <v>292237602.83744949</v>
      </c>
      <c r="J13" s="34">
        <f t="shared" si="2"/>
        <v>30110328662</v>
      </c>
      <c r="K13" s="35">
        <f t="shared" si="2"/>
        <v>6050746269.7184649</v>
      </c>
    </row>
    <row r="15" spans="2:11" s="12" customFormat="1">
      <c r="B15" s="28" t="s">
        <v>222</v>
      </c>
      <c r="C15" s="29">
        <v>4.9763000000000002</v>
      </c>
      <c r="J15" s="13"/>
      <c r="K15" s="13"/>
    </row>
    <row r="16" spans="2:11">
      <c r="B16" s="30"/>
      <c r="C16" s="30" t="s">
        <v>219</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K3:K4"/>
    <mergeCell ref="I3:I4"/>
    <mergeCell ref="B3:B4"/>
    <mergeCell ref="C3:C4"/>
    <mergeCell ref="D3:D4"/>
    <mergeCell ref="E3:E4"/>
    <mergeCell ref="B2:K2"/>
    <mergeCell ref="J3:J4"/>
    <mergeCell ref="F3:H3"/>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8" sqref="H18"/>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9.25" customHeight="1">
      <c r="B2" s="119" t="s">
        <v>282</v>
      </c>
      <c r="C2" s="120"/>
      <c r="D2" s="120"/>
      <c r="E2" s="121"/>
    </row>
    <row r="3" spans="2:5">
      <c r="B3" s="115" t="s">
        <v>22</v>
      </c>
      <c r="C3" s="116"/>
      <c r="D3" s="116" t="s">
        <v>23</v>
      </c>
      <c r="E3" s="117"/>
    </row>
    <row r="4" spans="2:5">
      <c r="B4" s="67" t="s">
        <v>24</v>
      </c>
      <c r="C4" s="68" t="s">
        <v>25</v>
      </c>
      <c r="D4" s="68" t="s">
        <v>26</v>
      </c>
      <c r="E4" s="69" t="s">
        <v>27</v>
      </c>
    </row>
    <row r="5" spans="2:5" ht="15.75">
      <c r="B5" s="73"/>
      <c r="C5" s="74" t="s">
        <v>28</v>
      </c>
      <c r="D5" s="38">
        <v>77928</v>
      </c>
      <c r="E5" s="75">
        <f t="shared" ref="E5:E48" si="0">D5/$D$48</f>
        <v>9.5164614707138745E-3</v>
      </c>
    </row>
    <row r="6" spans="2:5" ht="15.75">
      <c r="B6" s="73" t="s">
        <v>29</v>
      </c>
      <c r="C6" s="74" t="s">
        <v>30</v>
      </c>
      <c r="D6" s="38">
        <v>68677</v>
      </c>
      <c r="E6" s="75">
        <f t="shared" si="0"/>
        <v>8.3867419210581148E-3</v>
      </c>
    </row>
    <row r="7" spans="2:5" ht="15.75">
      <c r="B7" s="73" t="s">
        <v>31</v>
      </c>
      <c r="C7" s="74" t="s">
        <v>32</v>
      </c>
      <c r="D7" s="38">
        <v>98246</v>
      </c>
      <c r="E7" s="75">
        <f t="shared" si="0"/>
        <v>1.1997668022427821E-2</v>
      </c>
    </row>
    <row r="8" spans="2:5" ht="15.75">
      <c r="B8" s="73" t="s">
        <v>33</v>
      </c>
      <c r="C8" s="74" t="s">
        <v>34</v>
      </c>
      <c r="D8" s="38">
        <v>122261</v>
      </c>
      <c r="E8" s="75">
        <f t="shared" si="0"/>
        <v>1.4930347190624024E-2</v>
      </c>
    </row>
    <row r="9" spans="2:5" ht="15.75">
      <c r="B9" s="73" t="s">
        <v>35</v>
      </c>
      <c r="C9" s="74" t="s">
        <v>36</v>
      </c>
      <c r="D9" s="38">
        <v>105381</v>
      </c>
      <c r="E9" s="75">
        <f t="shared" si="0"/>
        <v>1.2868984527323924E-2</v>
      </c>
    </row>
    <row r="10" spans="2:5" ht="15.75">
      <c r="B10" s="73" t="s">
        <v>37</v>
      </c>
      <c r="C10" s="74" t="s">
        <v>38</v>
      </c>
      <c r="D10" s="38">
        <v>160023</v>
      </c>
      <c r="E10" s="75">
        <f t="shared" si="0"/>
        <v>1.9541791319269662E-2</v>
      </c>
    </row>
    <row r="11" spans="2:5" ht="15.75">
      <c r="B11" s="73" t="s">
        <v>39</v>
      </c>
      <c r="C11" s="74" t="s">
        <v>40</v>
      </c>
      <c r="D11" s="38">
        <v>70906</v>
      </c>
      <c r="E11" s="75">
        <f t="shared" si="0"/>
        <v>8.6589443722723276E-3</v>
      </c>
    </row>
    <row r="12" spans="2:5" ht="15.75">
      <c r="B12" s="73" t="s">
        <v>41</v>
      </c>
      <c r="C12" s="74" t="s">
        <v>42</v>
      </c>
      <c r="D12" s="38">
        <v>59113</v>
      </c>
      <c r="E12" s="75">
        <f t="shared" si="0"/>
        <v>7.2187992367096455E-3</v>
      </c>
    </row>
    <row r="13" spans="2:5" ht="15.75">
      <c r="B13" s="73" t="s">
        <v>43</v>
      </c>
      <c r="C13" s="74" t="s">
        <v>44</v>
      </c>
      <c r="D13" s="38">
        <v>137534</v>
      </c>
      <c r="E13" s="75">
        <f t="shared" si="0"/>
        <v>1.6795465197530567E-2</v>
      </c>
    </row>
    <row r="14" spans="2:5" ht="15.75">
      <c r="B14" s="73" t="s">
        <v>46</v>
      </c>
      <c r="C14" s="74" t="s">
        <v>47</v>
      </c>
      <c r="D14" s="38">
        <v>46194</v>
      </c>
      <c r="E14" s="75">
        <f t="shared" si="0"/>
        <v>5.6411485111661618E-3</v>
      </c>
    </row>
    <row r="15" spans="2:5" ht="15.75">
      <c r="B15" s="73" t="s">
        <v>48</v>
      </c>
      <c r="C15" s="74" t="s">
        <v>49</v>
      </c>
      <c r="D15" s="38">
        <v>70292</v>
      </c>
      <c r="E15" s="75">
        <f t="shared" si="0"/>
        <v>8.5839635265811988E-3</v>
      </c>
    </row>
    <row r="16" spans="2:5" ht="15.75">
      <c r="B16" s="73" t="s">
        <v>50</v>
      </c>
      <c r="C16" s="74" t="s">
        <v>51</v>
      </c>
      <c r="D16" s="38">
        <v>47136</v>
      </c>
      <c r="E16" s="75">
        <f t="shared" si="0"/>
        <v>5.7561842711678617E-3</v>
      </c>
    </row>
    <row r="17" spans="2:5" ht="15.75">
      <c r="B17" s="73" t="s">
        <v>52</v>
      </c>
      <c r="C17" s="74" t="s">
        <v>53</v>
      </c>
      <c r="D17" s="38">
        <v>224277</v>
      </c>
      <c r="E17" s="75">
        <f t="shared" si="0"/>
        <v>2.7388402490341027E-2</v>
      </c>
    </row>
    <row r="18" spans="2:5" ht="15.75">
      <c r="B18" s="73" t="s">
        <v>54</v>
      </c>
      <c r="C18" s="74" t="s">
        <v>55</v>
      </c>
      <c r="D18" s="38">
        <v>180933</v>
      </c>
      <c r="E18" s="75">
        <f t="shared" si="0"/>
        <v>2.2095292106568541E-2</v>
      </c>
    </row>
    <row r="19" spans="2:5" ht="15.75">
      <c r="B19" s="73" t="s">
        <v>56</v>
      </c>
      <c r="C19" s="74" t="s">
        <v>57</v>
      </c>
      <c r="D19" s="38">
        <v>55443</v>
      </c>
      <c r="E19" s="75">
        <f t="shared" si="0"/>
        <v>6.7706238235395403E-3</v>
      </c>
    </row>
    <row r="20" spans="2:5" ht="15.75">
      <c r="B20" s="73" t="s">
        <v>58</v>
      </c>
      <c r="C20" s="74" t="s">
        <v>59</v>
      </c>
      <c r="D20" s="38">
        <v>67183</v>
      </c>
      <c r="E20" s="75">
        <f t="shared" si="0"/>
        <v>8.2042966711191115E-3</v>
      </c>
    </row>
    <row r="21" spans="2:5" ht="15.75">
      <c r="B21" s="73" t="s">
        <v>60</v>
      </c>
      <c r="C21" s="74" t="s">
        <v>61</v>
      </c>
      <c r="D21" s="38">
        <v>131429</v>
      </c>
      <c r="E21" s="75">
        <f t="shared" si="0"/>
        <v>1.6049930893060949E-2</v>
      </c>
    </row>
    <row r="22" spans="2:5" ht="15.75">
      <c r="B22" s="73" t="s">
        <v>62</v>
      </c>
      <c r="C22" s="74" t="s">
        <v>63</v>
      </c>
      <c r="D22" s="38">
        <v>123087</v>
      </c>
      <c r="E22" s="75">
        <f t="shared" si="0"/>
        <v>1.5031217188247596E-2</v>
      </c>
    </row>
    <row r="23" spans="2:5" ht="15.75">
      <c r="B23" s="73" t="s">
        <v>64</v>
      </c>
      <c r="C23" s="74" t="s">
        <v>65</v>
      </c>
      <c r="D23" s="38">
        <v>70570</v>
      </c>
      <c r="E23" s="75">
        <f t="shared" si="0"/>
        <v>8.61791250883223E-3</v>
      </c>
    </row>
    <row r="24" spans="2:5" ht="15.75">
      <c r="B24" s="73" t="s">
        <v>66</v>
      </c>
      <c r="C24" s="74" t="s">
        <v>67</v>
      </c>
      <c r="D24" s="38">
        <v>102185</v>
      </c>
      <c r="E24" s="75">
        <f t="shared" si="0"/>
        <v>1.2478693350078241E-2</v>
      </c>
    </row>
    <row r="25" spans="2:5" ht="15.75">
      <c r="B25" s="73" t="s">
        <v>68</v>
      </c>
      <c r="C25" s="74" t="s">
        <v>69</v>
      </c>
      <c r="D25" s="38">
        <v>104526</v>
      </c>
      <c r="E25" s="75">
        <f t="shared" si="0"/>
        <v>1.2764573089105821E-2</v>
      </c>
    </row>
    <row r="26" spans="2:5" ht="15.75">
      <c r="B26" s="73" t="s">
        <v>70</v>
      </c>
      <c r="C26" s="74" t="s">
        <v>71</v>
      </c>
      <c r="D26" s="38">
        <v>33025</v>
      </c>
      <c r="E26" s="75">
        <f t="shared" si="0"/>
        <v>4.0329681253249879E-3</v>
      </c>
    </row>
    <row r="27" spans="2:5" ht="15.75">
      <c r="B27" s="73" t="s">
        <v>72</v>
      </c>
      <c r="C27" s="74" t="s">
        <v>73</v>
      </c>
      <c r="D27" s="38">
        <v>208962</v>
      </c>
      <c r="E27" s="75">
        <f t="shared" si="0"/>
        <v>2.5518155500504472E-2</v>
      </c>
    </row>
    <row r="28" spans="2:5" ht="15.75">
      <c r="B28" s="73" t="s">
        <v>74</v>
      </c>
      <c r="C28" s="74" t="s">
        <v>75</v>
      </c>
      <c r="D28" s="38">
        <v>23405</v>
      </c>
      <c r="E28" s="75">
        <f t="shared" si="0"/>
        <v>2.8581867970698363E-3</v>
      </c>
    </row>
    <row r="29" spans="2:5" ht="15.75">
      <c r="B29" s="73" t="s">
        <v>76</v>
      </c>
      <c r="C29" s="74" t="s">
        <v>77</v>
      </c>
      <c r="D29" s="38">
        <v>139925</v>
      </c>
      <c r="E29" s="75">
        <f t="shared" si="0"/>
        <v>1.7087450868617682E-2</v>
      </c>
    </row>
    <row r="30" spans="2:5" ht="15.75">
      <c r="B30" s="73" t="s">
        <v>78</v>
      </c>
      <c r="C30" s="74" t="s">
        <v>79</v>
      </c>
      <c r="D30" s="38">
        <v>41893</v>
      </c>
      <c r="E30" s="75">
        <f t="shared" si="0"/>
        <v>5.1159162354046852E-3</v>
      </c>
    </row>
    <row r="31" spans="2:5" ht="15.75">
      <c r="B31" s="73" t="s">
        <v>80</v>
      </c>
      <c r="C31" s="74" t="s">
        <v>81</v>
      </c>
      <c r="D31" s="38">
        <v>166243</v>
      </c>
      <c r="E31" s="75">
        <f t="shared" si="0"/>
        <v>2.0301369267476214E-2</v>
      </c>
    </row>
    <row r="32" spans="2:5" ht="15.75">
      <c r="B32" s="73" t="s">
        <v>82</v>
      </c>
      <c r="C32" s="74" t="s">
        <v>83</v>
      </c>
      <c r="D32" s="38">
        <v>108189</v>
      </c>
      <c r="E32" s="75">
        <f t="shared" si="0"/>
        <v>1.321189367178759E-2</v>
      </c>
    </row>
    <row r="33" spans="2:13" ht="15.75">
      <c r="B33" s="73" t="s">
        <v>84</v>
      </c>
      <c r="C33" s="74" t="s">
        <v>85</v>
      </c>
      <c r="D33" s="38">
        <v>79064</v>
      </c>
      <c r="E33" s="75">
        <f t="shared" si="0"/>
        <v>9.655188247106582E-3</v>
      </c>
    </row>
    <row r="34" spans="2:13" ht="15.75">
      <c r="B34" s="73" t="s">
        <v>86</v>
      </c>
      <c r="C34" s="74" t="s">
        <v>87</v>
      </c>
      <c r="D34" s="38">
        <v>173334</v>
      </c>
      <c r="E34" s="75">
        <f t="shared" si="0"/>
        <v>2.1167312552159926E-2</v>
      </c>
    </row>
    <row r="35" spans="2:13" ht="15.75">
      <c r="B35" s="73" t="s">
        <v>88</v>
      </c>
      <c r="C35" s="74" t="s">
        <v>89</v>
      </c>
      <c r="D35" s="38">
        <v>126071</v>
      </c>
      <c r="E35" s="75">
        <f t="shared" si="0"/>
        <v>1.5395619213560835E-2</v>
      </c>
    </row>
    <row r="36" spans="2:13" ht="15.75">
      <c r="B36" s="73" t="s">
        <v>90</v>
      </c>
      <c r="C36" s="74" t="s">
        <v>91</v>
      </c>
      <c r="D36" s="38">
        <v>71402</v>
      </c>
      <c r="E36" s="75">
        <f t="shared" si="0"/>
        <v>8.7195152183029458E-3</v>
      </c>
    </row>
    <row r="37" spans="2:13" ht="15.75">
      <c r="B37" s="73" t="s">
        <v>92</v>
      </c>
      <c r="C37" s="74" t="s">
        <v>93</v>
      </c>
      <c r="D37" s="38">
        <v>187616</v>
      </c>
      <c r="E37" s="75">
        <f t="shared" si="0"/>
        <v>2.2911410985646419E-2</v>
      </c>
    </row>
    <row r="38" spans="2:13" ht="15.75">
      <c r="B38" s="73" t="s">
        <v>94</v>
      </c>
      <c r="C38" s="74" t="s">
        <v>95</v>
      </c>
      <c r="D38" s="38">
        <v>183297</v>
      </c>
      <c r="E38" s="75">
        <f t="shared" si="0"/>
        <v>2.2383980574343508E-2</v>
      </c>
    </row>
    <row r="39" spans="2:13" ht="15.75">
      <c r="B39" s="73" t="s">
        <v>96</v>
      </c>
      <c r="C39" s="74" t="s">
        <v>97</v>
      </c>
      <c r="D39" s="38">
        <v>40519</v>
      </c>
      <c r="E39" s="75">
        <f t="shared" si="0"/>
        <v>4.9481252224085753E-3</v>
      </c>
    </row>
    <row r="40" spans="2:13" ht="15.75">
      <c r="B40" s="73" t="s">
        <v>98</v>
      </c>
      <c r="C40" s="74" t="s">
        <v>99</v>
      </c>
      <c r="D40" s="38">
        <v>393451</v>
      </c>
      <c r="E40" s="75">
        <f t="shared" si="0"/>
        <v>4.8047701495147373E-2</v>
      </c>
      <c r="M40" s="19"/>
    </row>
    <row r="41" spans="2:13" ht="15.75">
      <c r="B41" s="73" t="s">
        <v>100</v>
      </c>
      <c r="C41" s="74" t="s">
        <v>101</v>
      </c>
      <c r="D41" s="38">
        <v>60907</v>
      </c>
      <c r="E41" s="75">
        <f t="shared" si="0"/>
        <v>7.4378800790058765E-3</v>
      </c>
    </row>
    <row r="42" spans="2:13" ht="15.75">
      <c r="B42" s="73" t="s">
        <v>102</v>
      </c>
      <c r="C42" s="74" t="s">
        <v>103</v>
      </c>
      <c r="D42" s="38">
        <v>90155</v>
      </c>
      <c r="E42" s="75">
        <f t="shared" si="0"/>
        <v>1.1009606096553349E-2</v>
      </c>
    </row>
    <row r="43" spans="2:13" ht="15.75">
      <c r="B43" s="73" t="s">
        <v>104</v>
      </c>
      <c r="C43" s="74" t="s">
        <v>105</v>
      </c>
      <c r="D43" s="38">
        <v>109630</v>
      </c>
      <c r="E43" s="75">
        <f t="shared" si="0"/>
        <v>1.3387866633743481E-2</v>
      </c>
    </row>
    <row r="44" spans="2:13" ht="15.75">
      <c r="B44" s="73" t="s">
        <v>106</v>
      </c>
      <c r="C44" s="74" t="s">
        <v>107</v>
      </c>
      <c r="D44" s="38">
        <v>90003</v>
      </c>
      <c r="E44" s="75">
        <f t="shared" si="0"/>
        <v>1.0991044063092351E-2</v>
      </c>
    </row>
    <row r="45" spans="2:13" ht="15.75">
      <c r="B45" s="73" t="s">
        <v>108</v>
      </c>
      <c r="C45" s="74" t="s">
        <v>109</v>
      </c>
      <c r="D45" s="38">
        <v>41898</v>
      </c>
      <c r="E45" s="75">
        <f t="shared" si="0"/>
        <v>5.116526828610639E-3</v>
      </c>
    </row>
    <row r="46" spans="2:13" ht="15.75">
      <c r="B46" s="73" t="s">
        <v>110</v>
      </c>
      <c r="C46" s="74" t="s">
        <v>111</v>
      </c>
      <c r="D46" s="38">
        <v>2762765</v>
      </c>
      <c r="E46" s="75">
        <f t="shared" si="0"/>
        <v>0.33738510772940172</v>
      </c>
    </row>
    <row r="47" spans="2:13" ht="15.75">
      <c r="B47" s="73" t="s">
        <v>112</v>
      </c>
      <c r="C47" s="74" t="s">
        <v>113</v>
      </c>
      <c r="D47" s="38">
        <v>933680</v>
      </c>
      <c r="E47" s="75">
        <f t="shared" si="0"/>
        <v>0.11401973290699273</v>
      </c>
    </row>
    <row r="48" spans="2:13" ht="16.5" thickBot="1">
      <c r="B48" s="70" t="s">
        <v>114</v>
      </c>
      <c r="C48" s="71" t="s">
        <v>21</v>
      </c>
      <c r="D48" s="34">
        <f>SUM(D5:D47)</f>
        <v>8188758</v>
      </c>
      <c r="E48" s="72">
        <f t="shared" si="0"/>
        <v>1</v>
      </c>
    </row>
    <row r="49" spans="4:4">
      <c r="D49" s="24"/>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5" sqref="J15"/>
    </sheetView>
  </sheetViews>
  <sheetFormatPr defaultRowHeight="15"/>
  <cols>
    <col min="2" max="2" width="5.42578125" customWidth="1"/>
    <col min="3" max="3" width="19.28515625" customWidth="1"/>
    <col min="4" max="4" width="31.28515625" customWidth="1"/>
    <col min="5" max="16384" width="9.140625" style="8"/>
  </cols>
  <sheetData>
    <row r="1" spans="2:4" ht="15.75" thickBot="1"/>
    <row r="2" spans="2:4" ht="59.25" customHeight="1">
      <c r="B2" s="124" t="s">
        <v>283</v>
      </c>
      <c r="C2" s="125"/>
      <c r="D2" s="126"/>
    </row>
    <row r="3" spans="2:4" ht="65.25" customHeight="1">
      <c r="B3" s="122" t="s">
        <v>22</v>
      </c>
      <c r="C3" s="123"/>
      <c r="D3" s="76" t="s">
        <v>179</v>
      </c>
    </row>
    <row r="4" spans="2:4">
      <c r="B4" s="67" t="s">
        <v>24</v>
      </c>
      <c r="C4" s="68" t="s">
        <v>187</v>
      </c>
      <c r="D4" s="77"/>
    </row>
    <row r="5" spans="2:4" ht="15.75">
      <c r="B5" s="79"/>
      <c r="C5" s="80" t="s">
        <v>188</v>
      </c>
      <c r="D5" s="81">
        <v>37003</v>
      </c>
    </row>
    <row r="6" spans="2:4" ht="15.75">
      <c r="B6" s="79" t="s">
        <v>29</v>
      </c>
      <c r="C6" s="80" t="s">
        <v>30</v>
      </c>
      <c r="D6" s="81">
        <v>73981</v>
      </c>
    </row>
    <row r="7" spans="2:4" ht="15.75">
      <c r="B7" s="79" t="s">
        <v>31</v>
      </c>
      <c r="C7" s="80" t="s">
        <v>32</v>
      </c>
      <c r="D7" s="81">
        <v>96138</v>
      </c>
    </row>
    <row r="8" spans="2:4" ht="15.75">
      <c r="B8" s="79" t="s">
        <v>33</v>
      </c>
      <c r="C8" s="80" t="s">
        <v>34</v>
      </c>
      <c r="D8" s="81">
        <v>142584</v>
      </c>
    </row>
    <row r="9" spans="2:4" ht="15.75">
      <c r="B9" s="79" t="s">
        <v>35</v>
      </c>
      <c r="C9" s="80" t="s">
        <v>36</v>
      </c>
      <c r="D9" s="81">
        <v>92724</v>
      </c>
    </row>
    <row r="10" spans="2:4" ht="15.75">
      <c r="B10" s="79" t="s">
        <v>37</v>
      </c>
      <c r="C10" s="80" t="s">
        <v>38</v>
      </c>
      <c r="D10" s="81">
        <v>127277</v>
      </c>
    </row>
    <row r="11" spans="2:4" ht="15.75">
      <c r="B11" s="79" t="s">
        <v>39</v>
      </c>
      <c r="C11" s="80" t="s">
        <v>40</v>
      </c>
      <c r="D11" s="81">
        <v>50123</v>
      </c>
    </row>
    <row r="12" spans="2:4" ht="15.75">
      <c r="B12" s="79" t="s">
        <v>41</v>
      </c>
      <c r="C12" s="80" t="s">
        <v>42</v>
      </c>
      <c r="D12" s="81">
        <v>48186</v>
      </c>
    </row>
    <row r="13" spans="2:4" ht="15.75">
      <c r="B13" s="79" t="s">
        <v>43</v>
      </c>
      <c r="C13" s="80" t="s">
        <v>44</v>
      </c>
      <c r="D13" s="81">
        <v>138029</v>
      </c>
    </row>
    <row r="14" spans="2:4" ht="15.75">
      <c r="B14" s="79" t="s">
        <v>46</v>
      </c>
      <c r="C14" s="80" t="s">
        <v>47</v>
      </c>
      <c r="D14" s="81">
        <v>50523</v>
      </c>
    </row>
    <row r="15" spans="2:4" ht="15.75">
      <c r="B15" s="79" t="s">
        <v>48</v>
      </c>
      <c r="C15" s="80" t="s">
        <v>49</v>
      </c>
      <c r="D15" s="81">
        <v>68831</v>
      </c>
    </row>
    <row r="16" spans="2:4" ht="15.75">
      <c r="B16" s="79" t="s">
        <v>50</v>
      </c>
      <c r="C16" s="80" t="s">
        <v>51</v>
      </c>
      <c r="D16" s="81">
        <v>43486</v>
      </c>
    </row>
    <row r="17" spans="2:4" ht="15.75">
      <c r="B17" s="79" t="s">
        <v>52</v>
      </c>
      <c r="C17" s="80" t="s">
        <v>53</v>
      </c>
      <c r="D17" s="81">
        <v>185325</v>
      </c>
    </row>
    <row r="18" spans="2:4" ht="15.75">
      <c r="B18" s="79" t="s">
        <v>54</v>
      </c>
      <c r="C18" s="80" t="s">
        <v>55</v>
      </c>
      <c r="D18" s="81">
        <v>138435</v>
      </c>
    </row>
    <row r="19" spans="2:4" ht="15.75">
      <c r="B19" s="79" t="s">
        <v>56</v>
      </c>
      <c r="C19" s="80" t="s">
        <v>57</v>
      </c>
      <c r="D19" s="81">
        <v>39271</v>
      </c>
    </row>
    <row r="20" spans="2:4" ht="15.75">
      <c r="B20" s="79" t="s">
        <v>58</v>
      </c>
      <c r="C20" s="80" t="s">
        <v>59</v>
      </c>
      <c r="D20" s="81">
        <v>87949</v>
      </c>
    </row>
    <row r="21" spans="2:4" ht="15.75">
      <c r="B21" s="79" t="s">
        <v>60</v>
      </c>
      <c r="C21" s="80" t="s">
        <v>61</v>
      </c>
      <c r="D21" s="81">
        <v>111001</v>
      </c>
    </row>
    <row r="22" spans="2:4" ht="15.75">
      <c r="B22" s="79" t="s">
        <v>62</v>
      </c>
      <c r="C22" s="80" t="s">
        <v>63</v>
      </c>
      <c r="D22" s="81">
        <v>84793</v>
      </c>
    </row>
    <row r="23" spans="2:4" ht="15.75">
      <c r="B23" s="79" t="s">
        <v>64</v>
      </c>
      <c r="C23" s="80" t="s">
        <v>65</v>
      </c>
      <c r="D23" s="81">
        <v>65594</v>
      </c>
    </row>
    <row r="24" spans="2:4" ht="15.75">
      <c r="B24" s="79" t="s">
        <v>66</v>
      </c>
      <c r="C24" s="80" t="s">
        <v>67</v>
      </c>
      <c r="D24" s="81">
        <v>56709</v>
      </c>
    </row>
    <row r="25" spans="2:4" ht="15.75">
      <c r="B25" s="79" t="s">
        <v>68</v>
      </c>
      <c r="C25" s="80" t="s">
        <v>69</v>
      </c>
      <c r="D25" s="81">
        <v>77885</v>
      </c>
    </row>
    <row r="26" spans="2:4" ht="15.75">
      <c r="B26" s="79" t="s">
        <v>70</v>
      </c>
      <c r="C26" s="80" t="s">
        <v>71</v>
      </c>
      <c r="D26" s="81">
        <v>44108</v>
      </c>
    </row>
    <row r="27" spans="2:4" ht="15.75">
      <c r="B27" s="79" t="s">
        <v>72</v>
      </c>
      <c r="C27" s="80" t="s">
        <v>73</v>
      </c>
      <c r="D27" s="81">
        <v>144310</v>
      </c>
    </row>
    <row r="28" spans="2:4" ht="15.75">
      <c r="B28" s="79" t="s">
        <v>74</v>
      </c>
      <c r="C28" s="80" t="s">
        <v>75</v>
      </c>
      <c r="D28" s="81">
        <v>43677</v>
      </c>
    </row>
    <row r="29" spans="2:4" ht="15.75">
      <c r="B29" s="79" t="s">
        <v>76</v>
      </c>
      <c r="C29" s="80" t="s">
        <v>77</v>
      </c>
      <c r="D29" s="81">
        <v>86154</v>
      </c>
    </row>
    <row r="30" spans="2:4" ht="15.75">
      <c r="B30" s="79" t="s">
        <v>78</v>
      </c>
      <c r="C30" s="80" t="s">
        <v>79</v>
      </c>
      <c r="D30" s="81">
        <v>36738</v>
      </c>
    </row>
    <row r="31" spans="2:4" ht="15.75">
      <c r="B31" s="79" t="s">
        <v>80</v>
      </c>
      <c r="C31" s="80" t="s">
        <v>81</v>
      </c>
      <c r="D31" s="81">
        <v>107276</v>
      </c>
    </row>
    <row r="32" spans="2:4" ht="15.75">
      <c r="B32" s="79" t="s">
        <v>82</v>
      </c>
      <c r="C32" s="80" t="s">
        <v>83</v>
      </c>
      <c r="D32" s="81">
        <v>68358</v>
      </c>
    </row>
    <row r="33" spans="2:12" ht="15.75">
      <c r="B33" s="79" t="s">
        <v>84</v>
      </c>
      <c r="C33" s="80" t="s">
        <v>85</v>
      </c>
      <c r="D33" s="81">
        <v>63836</v>
      </c>
    </row>
    <row r="34" spans="2:12" ht="15.75">
      <c r="B34" s="79" t="s">
        <v>86</v>
      </c>
      <c r="C34" s="80" t="s">
        <v>87</v>
      </c>
      <c r="D34" s="81">
        <v>162524</v>
      </c>
    </row>
    <row r="35" spans="2:12" ht="15.75">
      <c r="B35" s="79" t="s">
        <v>88</v>
      </c>
      <c r="C35" s="80" t="s">
        <v>89</v>
      </c>
      <c r="D35" s="81">
        <v>61332</v>
      </c>
    </row>
    <row r="36" spans="2:12" ht="15.75">
      <c r="B36" s="79" t="s">
        <v>90</v>
      </c>
      <c r="C36" s="80" t="s">
        <v>91</v>
      </c>
      <c r="D36" s="81">
        <v>40767</v>
      </c>
    </row>
    <row r="37" spans="2:12" ht="15.75">
      <c r="B37" s="79" t="s">
        <v>92</v>
      </c>
      <c r="C37" s="80" t="s">
        <v>93</v>
      </c>
      <c r="D37" s="81">
        <v>101983</v>
      </c>
    </row>
    <row r="38" spans="2:12" ht="15.75">
      <c r="B38" s="79" t="s">
        <v>94</v>
      </c>
      <c r="C38" s="80" t="s">
        <v>95</v>
      </c>
      <c r="D38" s="81">
        <v>93311</v>
      </c>
    </row>
    <row r="39" spans="2:12" ht="15.75">
      <c r="B39" s="79" t="s">
        <v>96</v>
      </c>
      <c r="C39" s="80" t="s">
        <v>97</v>
      </c>
      <c r="D39" s="81">
        <v>50913</v>
      </c>
    </row>
    <row r="40" spans="2:12" ht="15.75">
      <c r="B40" s="79" t="s">
        <v>98</v>
      </c>
      <c r="C40" s="80" t="s">
        <v>99</v>
      </c>
      <c r="D40" s="81">
        <v>176339</v>
      </c>
    </row>
    <row r="41" spans="2:12" ht="15.75">
      <c r="B41" s="79" t="s">
        <v>100</v>
      </c>
      <c r="C41" s="80" t="s">
        <v>101</v>
      </c>
      <c r="D41" s="81">
        <v>34090</v>
      </c>
    </row>
    <row r="42" spans="2:12" ht="15.75">
      <c r="B42" s="79" t="s">
        <v>102</v>
      </c>
      <c r="C42" s="80" t="s">
        <v>103</v>
      </c>
      <c r="D42" s="81">
        <v>47317</v>
      </c>
    </row>
    <row r="43" spans="2:12" ht="15.75">
      <c r="B43" s="79" t="s">
        <v>104</v>
      </c>
      <c r="C43" s="80" t="s">
        <v>105</v>
      </c>
      <c r="D43" s="81">
        <v>66294</v>
      </c>
    </row>
    <row r="44" spans="2:12" ht="15.75">
      <c r="B44" s="79" t="s">
        <v>106</v>
      </c>
      <c r="C44" s="80" t="s">
        <v>107</v>
      </c>
      <c r="D44" s="81">
        <v>46178</v>
      </c>
      <c r="L44" s="19"/>
    </row>
    <row r="45" spans="2:12" ht="15.75">
      <c r="B45" s="79" t="s">
        <v>108</v>
      </c>
      <c r="C45" s="80" t="s">
        <v>109</v>
      </c>
      <c r="D45" s="81">
        <v>46952</v>
      </c>
    </row>
    <row r="46" spans="2:12" ht="15.75">
      <c r="B46" s="79" t="s">
        <v>110</v>
      </c>
      <c r="C46" s="80" t="s">
        <v>111</v>
      </c>
      <c r="D46" s="81">
        <v>68683</v>
      </c>
    </row>
    <row r="47" spans="2:12" ht="15.75">
      <c r="B47" s="79">
        <v>421</v>
      </c>
      <c r="C47" s="80" t="s">
        <v>111</v>
      </c>
      <c r="D47" s="81">
        <v>94276</v>
      </c>
    </row>
    <row r="48" spans="2:12" ht="15.75">
      <c r="B48" s="79">
        <v>431</v>
      </c>
      <c r="C48" s="80" t="s">
        <v>111</v>
      </c>
      <c r="D48" s="81">
        <v>126557</v>
      </c>
    </row>
    <row r="49" spans="2:4" ht="15.75">
      <c r="B49" s="79">
        <v>441</v>
      </c>
      <c r="C49" s="80" t="s">
        <v>111</v>
      </c>
      <c r="D49" s="81">
        <v>96347</v>
      </c>
    </row>
    <row r="50" spans="2:4" ht="15.75">
      <c r="B50" s="79">
        <v>451</v>
      </c>
      <c r="C50" s="80" t="s">
        <v>111</v>
      </c>
      <c r="D50" s="81">
        <v>76252</v>
      </c>
    </row>
    <row r="51" spans="2:4" ht="15.75">
      <c r="B51" s="79">
        <v>461</v>
      </c>
      <c r="C51" s="80" t="s">
        <v>111</v>
      </c>
      <c r="D51" s="81">
        <v>116895</v>
      </c>
    </row>
    <row r="52" spans="2:4" ht="15.75">
      <c r="B52" s="79" t="s">
        <v>112</v>
      </c>
      <c r="C52" s="80" t="s">
        <v>113</v>
      </c>
      <c r="D52" s="81">
        <v>153000</v>
      </c>
    </row>
    <row r="53" spans="2:4" ht="16.5" thickBot="1">
      <c r="B53" s="70" t="s">
        <v>114</v>
      </c>
      <c r="C53" s="71" t="s">
        <v>21</v>
      </c>
      <c r="D53" s="78">
        <f>SUM(D5:D52)</f>
        <v>4070314</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7"/>
  <sheetViews>
    <sheetView workbookViewId="0">
      <selection activeCell="G25" sqref="G25"/>
    </sheetView>
  </sheetViews>
  <sheetFormatPr defaultRowHeight="12.75"/>
  <cols>
    <col min="1" max="1" width="12.140625" customWidth="1"/>
    <col min="2" max="2" width="31.140625" customWidth="1"/>
    <col min="3" max="3" width="35.140625" customWidth="1"/>
  </cols>
  <sheetData>
    <row r="1" spans="2:3" ht="16.5" thickBot="1">
      <c r="B1" s="118"/>
      <c r="C1" s="118"/>
    </row>
    <row r="2" spans="2:3" ht="45" customHeight="1">
      <c r="B2" s="119" t="s">
        <v>284</v>
      </c>
      <c r="C2" s="121"/>
    </row>
    <row r="3" spans="2:3">
      <c r="B3" s="67" t="s">
        <v>170</v>
      </c>
      <c r="C3" s="77" t="s">
        <v>23</v>
      </c>
    </row>
    <row r="4" spans="2:3" ht="15">
      <c r="B4" s="82" t="s">
        <v>168</v>
      </c>
      <c r="C4" s="39">
        <v>78808</v>
      </c>
    </row>
    <row r="5" spans="2:3" ht="15">
      <c r="B5" s="82" t="s">
        <v>207</v>
      </c>
      <c r="C5" s="39">
        <v>78608</v>
      </c>
    </row>
    <row r="6" spans="2:3" ht="15">
      <c r="B6" s="82" t="s">
        <v>172</v>
      </c>
      <c r="C6" s="39">
        <v>78419</v>
      </c>
    </row>
    <row r="7" spans="2:3" ht="15">
      <c r="B7" s="82" t="s">
        <v>209</v>
      </c>
      <c r="C7" s="39">
        <v>78244</v>
      </c>
    </row>
    <row r="8" spans="2:3" ht="15">
      <c r="B8" s="82" t="s">
        <v>182</v>
      </c>
      <c r="C8" s="39">
        <v>78027</v>
      </c>
    </row>
    <row r="9" spans="2:3" ht="15">
      <c r="B9" s="82" t="s">
        <v>5</v>
      </c>
      <c r="C9" s="39">
        <v>77090</v>
      </c>
    </row>
    <row r="10" spans="2:3" ht="15">
      <c r="B10" s="82" t="s">
        <v>191</v>
      </c>
      <c r="C10" s="39">
        <v>76931</v>
      </c>
    </row>
    <row r="11" spans="2:3" ht="15">
      <c r="B11" s="82" t="s">
        <v>122</v>
      </c>
      <c r="C11" s="39">
        <v>76747</v>
      </c>
    </row>
    <row r="12" spans="2:3" ht="15">
      <c r="B12" s="82" t="s">
        <v>198</v>
      </c>
      <c r="C12" s="39">
        <v>76532</v>
      </c>
    </row>
    <row r="13" spans="2:3" ht="15">
      <c r="B13" s="82" t="s">
        <v>14</v>
      </c>
      <c r="C13" s="39">
        <v>76318</v>
      </c>
    </row>
    <row r="14" spans="2:3" ht="15">
      <c r="B14" s="82" t="s">
        <v>181</v>
      </c>
      <c r="C14" s="39">
        <v>76110</v>
      </c>
    </row>
    <row r="15" spans="2:3" ht="15">
      <c r="B15" s="82" t="s">
        <v>2</v>
      </c>
      <c r="C15" s="39">
        <v>75787</v>
      </c>
    </row>
    <row r="16" spans="2:3" ht="15">
      <c r="B16" s="82" t="s">
        <v>169</v>
      </c>
      <c r="C16" s="39">
        <v>75607</v>
      </c>
    </row>
    <row r="17" spans="2:3" ht="15.75" thickBot="1">
      <c r="B17" s="83" t="s">
        <v>180</v>
      </c>
      <c r="C17" s="66">
        <v>75455</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22" sqref="H22"/>
    </sheetView>
  </sheetViews>
  <sheetFormatPr defaultColWidth="11.42578125" defaultRowHeight="12.75"/>
  <cols>
    <col min="2" max="2" width="6.28515625" customWidth="1"/>
    <col min="3" max="3" width="17.7109375" style="7" customWidth="1"/>
    <col min="4" max="4" width="22.5703125" customWidth="1"/>
    <col min="5" max="6" width="13.85546875" bestFit="1" customWidth="1"/>
  </cols>
  <sheetData>
    <row r="1" spans="2:8" ht="13.5" thickBot="1"/>
    <row r="2" spans="2:8" ht="55.5" customHeight="1">
      <c r="B2" s="85" t="s">
        <v>285</v>
      </c>
      <c r="C2" s="86"/>
      <c r="D2" s="86"/>
      <c r="E2" s="86"/>
      <c r="F2" s="87"/>
    </row>
    <row r="3" spans="2:8" ht="23.25" customHeight="1">
      <c r="B3" s="90" t="s">
        <v>19</v>
      </c>
      <c r="C3" s="84" t="s">
        <v>145</v>
      </c>
      <c r="D3" s="84" t="s">
        <v>115</v>
      </c>
      <c r="E3" s="84" t="s">
        <v>117</v>
      </c>
      <c r="F3" s="94"/>
    </row>
    <row r="4" spans="2:8" ht="47.25" customHeight="1">
      <c r="B4" s="90"/>
      <c r="C4" s="84"/>
      <c r="D4" s="84"/>
      <c r="E4" s="31" t="s">
        <v>151</v>
      </c>
      <c r="F4" s="42" t="s">
        <v>152</v>
      </c>
    </row>
    <row r="5" spans="2:8" ht="15">
      <c r="B5" s="36">
        <f>k_total_tec_0224!B6</f>
        <v>1</v>
      </c>
      <c r="C5" s="37" t="str">
        <f>k_total_tec_0224!C6</f>
        <v>METROPOLITAN LIFE</v>
      </c>
      <c r="D5" s="38">
        <f t="shared" ref="D5:D11" si="0">E5+F5</f>
        <v>1130651</v>
      </c>
      <c r="E5" s="38">
        <v>540227</v>
      </c>
      <c r="F5" s="39">
        <v>590424</v>
      </c>
      <c r="G5" s="4"/>
      <c r="H5" s="4"/>
    </row>
    <row r="6" spans="2:8" ht="15">
      <c r="B6" s="40">
        <f>k_total_tec_0224!B7</f>
        <v>2</v>
      </c>
      <c r="C6" s="37" t="str">
        <f>k_total_tec_0224!C7</f>
        <v>AZT VIITORUL TAU</v>
      </c>
      <c r="D6" s="38">
        <f t="shared" si="0"/>
        <v>1684174</v>
      </c>
      <c r="E6" s="38">
        <v>805394</v>
      </c>
      <c r="F6" s="39">
        <v>878780</v>
      </c>
      <c r="G6" s="4"/>
      <c r="H6" s="4"/>
    </row>
    <row r="7" spans="2:8" ht="15">
      <c r="B7" s="40">
        <f>k_total_tec_0224!B8</f>
        <v>3</v>
      </c>
      <c r="C7" s="41" t="str">
        <f>k_total_tec_0224!C8</f>
        <v>BCR</v>
      </c>
      <c r="D7" s="38">
        <f t="shared" si="0"/>
        <v>780044</v>
      </c>
      <c r="E7" s="38">
        <v>368565</v>
      </c>
      <c r="F7" s="39">
        <v>411479</v>
      </c>
      <c r="G7" s="4"/>
      <c r="H7" s="4"/>
    </row>
    <row r="8" spans="2:8" ht="15">
      <c r="B8" s="40">
        <f>k_total_tec_0224!B9</f>
        <v>4</v>
      </c>
      <c r="C8" s="41" t="str">
        <f>k_total_tec_0224!C9</f>
        <v>BRD</v>
      </c>
      <c r="D8" s="38">
        <f t="shared" si="0"/>
        <v>570283</v>
      </c>
      <c r="E8" s="38">
        <v>268689</v>
      </c>
      <c r="F8" s="39">
        <v>301594</v>
      </c>
      <c r="G8" s="4"/>
      <c r="H8" s="4"/>
    </row>
    <row r="9" spans="2:8" ht="15">
      <c r="B9" s="40">
        <f>k_total_tec_0224!B10</f>
        <v>5</v>
      </c>
      <c r="C9" s="41" t="str">
        <f>k_total_tec_0224!C10</f>
        <v>VITAL</v>
      </c>
      <c r="D9" s="38">
        <f t="shared" si="0"/>
        <v>1039932</v>
      </c>
      <c r="E9" s="38">
        <v>489621</v>
      </c>
      <c r="F9" s="39">
        <v>550311</v>
      </c>
      <c r="G9" s="4"/>
      <c r="H9" s="4"/>
    </row>
    <row r="10" spans="2:8" ht="15">
      <c r="B10" s="40">
        <f>k_total_tec_0224!B11</f>
        <v>6</v>
      </c>
      <c r="C10" s="41" t="str">
        <f>k_total_tec_0224!C11</f>
        <v>ARIPI</v>
      </c>
      <c r="D10" s="38">
        <f t="shared" si="0"/>
        <v>877771</v>
      </c>
      <c r="E10" s="38">
        <v>415428</v>
      </c>
      <c r="F10" s="39">
        <v>462343</v>
      </c>
      <c r="G10" s="4"/>
      <c r="H10" s="4"/>
    </row>
    <row r="11" spans="2:8" ht="15">
      <c r="B11" s="40">
        <f>k_total_tec_0224!B12</f>
        <v>7</v>
      </c>
      <c r="C11" s="41" t="s">
        <v>204</v>
      </c>
      <c r="D11" s="38">
        <f t="shared" si="0"/>
        <v>2105903</v>
      </c>
      <c r="E11" s="38">
        <v>1042815</v>
      </c>
      <c r="F11" s="39">
        <v>1063088</v>
      </c>
      <c r="G11" s="4"/>
      <c r="H11" s="4"/>
    </row>
    <row r="12" spans="2:8" ht="15.75" thickBot="1">
      <c r="B12" s="127" t="s">
        <v>21</v>
      </c>
      <c r="C12" s="128"/>
      <c r="D12" s="34">
        <f>SUM(D5:D11)</f>
        <v>8188758</v>
      </c>
      <c r="E12" s="34">
        <f>SUM(E5:E11)</f>
        <v>3930739</v>
      </c>
      <c r="F12" s="35">
        <f>SUM(F5:F11)</f>
        <v>4258019</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O17" sqref="O17"/>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1" sqref="H21"/>
    </sheetView>
  </sheetViews>
  <sheetFormatPr defaultColWidth="11.42578125" defaultRowHeight="12.75"/>
  <cols>
    <col min="2" max="2" width="6.28515625" customWidth="1"/>
    <col min="3" max="3" width="18.28515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5.5" customHeight="1">
      <c r="B2" s="85" t="s">
        <v>286</v>
      </c>
      <c r="C2" s="86"/>
      <c r="D2" s="86"/>
      <c r="E2" s="86"/>
      <c r="F2" s="86"/>
      <c r="G2" s="86"/>
      <c r="H2" s="86"/>
      <c r="I2" s="86"/>
      <c r="J2" s="86"/>
      <c r="K2" s="86"/>
      <c r="L2" s="86"/>
      <c r="M2" s="86"/>
      <c r="N2" s="86"/>
      <c r="O2" s="86"/>
      <c r="P2" s="87"/>
    </row>
    <row r="3" spans="2:19" ht="23.25" customHeight="1">
      <c r="B3" s="90" t="s">
        <v>19</v>
      </c>
      <c r="C3" s="84" t="s">
        <v>145</v>
      </c>
      <c r="D3" s="84" t="s">
        <v>115</v>
      </c>
      <c r="E3" s="129"/>
      <c r="F3" s="130"/>
      <c r="G3" s="130"/>
      <c r="H3" s="131"/>
      <c r="I3" s="84" t="s">
        <v>117</v>
      </c>
      <c r="J3" s="84"/>
      <c r="K3" s="84"/>
      <c r="L3" s="84"/>
      <c r="M3" s="84"/>
      <c r="N3" s="84"/>
      <c r="O3" s="84"/>
      <c r="P3" s="94"/>
    </row>
    <row r="4" spans="2:19" ht="23.25" customHeight="1">
      <c r="B4" s="90"/>
      <c r="C4" s="84"/>
      <c r="D4" s="84"/>
      <c r="E4" s="84" t="s">
        <v>21</v>
      </c>
      <c r="F4" s="84"/>
      <c r="G4" s="84"/>
      <c r="H4" s="84"/>
      <c r="I4" s="84" t="s">
        <v>153</v>
      </c>
      <c r="J4" s="84"/>
      <c r="K4" s="84"/>
      <c r="L4" s="84"/>
      <c r="M4" s="84" t="s">
        <v>154</v>
      </c>
      <c r="N4" s="84"/>
      <c r="O4" s="84"/>
      <c r="P4" s="94"/>
    </row>
    <row r="5" spans="2:19" ht="47.25" customHeight="1">
      <c r="B5" s="90"/>
      <c r="C5" s="84"/>
      <c r="D5" s="84"/>
      <c r="E5" s="31" t="s">
        <v>155</v>
      </c>
      <c r="F5" s="31" t="s">
        <v>156</v>
      </c>
      <c r="G5" s="31" t="s">
        <v>193</v>
      </c>
      <c r="H5" s="31" t="s">
        <v>192</v>
      </c>
      <c r="I5" s="31" t="s">
        <v>155</v>
      </c>
      <c r="J5" s="31" t="s">
        <v>156</v>
      </c>
      <c r="K5" s="31" t="s">
        <v>193</v>
      </c>
      <c r="L5" s="31" t="s">
        <v>192</v>
      </c>
      <c r="M5" s="31" t="s">
        <v>155</v>
      </c>
      <c r="N5" s="31" t="s">
        <v>156</v>
      </c>
      <c r="O5" s="31" t="s">
        <v>193</v>
      </c>
      <c r="P5" s="42" t="s">
        <v>192</v>
      </c>
    </row>
    <row r="6" spans="2:19" ht="18" hidden="1" customHeight="1">
      <c r="B6" s="25"/>
      <c r="C6" s="15"/>
      <c r="D6" s="16" t="s">
        <v>157</v>
      </c>
      <c r="E6" s="16" t="s">
        <v>158</v>
      </c>
      <c r="F6" s="16" t="s">
        <v>159</v>
      </c>
      <c r="G6" s="16"/>
      <c r="H6" s="16" t="s">
        <v>160</v>
      </c>
      <c r="I6" s="16" t="s">
        <v>158</v>
      </c>
      <c r="J6" s="16" t="s">
        <v>159</v>
      </c>
      <c r="K6" s="16"/>
      <c r="L6" s="16" t="s">
        <v>160</v>
      </c>
      <c r="M6" s="16" t="s">
        <v>161</v>
      </c>
      <c r="N6" s="16" t="s">
        <v>162</v>
      </c>
      <c r="O6" s="16"/>
      <c r="P6" s="17" t="s">
        <v>163</v>
      </c>
    </row>
    <row r="7" spans="2:19" ht="15">
      <c r="B7" s="36">
        <f>k_total_tec_0224!B6</f>
        <v>1</v>
      </c>
      <c r="C7" s="37" t="str">
        <f>k_total_tec_0224!C6</f>
        <v>METROPOLITAN LIFE</v>
      </c>
      <c r="D7" s="38">
        <f>SUM(E7+F7+G7+H7)</f>
        <v>1130651</v>
      </c>
      <c r="E7" s="38">
        <f>I7+M7</f>
        <v>94258</v>
      </c>
      <c r="F7" s="38">
        <f>J7+N7</f>
        <v>276638</v>
      </c>
      <c r="G7" s="38">
        <f>K7+O7</f>
        <v>415956</v>
      </c>
      <c r="H7" s="38">
        <f>L7+P7</f>
        <v>343799</v>
      </c>
      <c r="I7" s="38">
        <v>44637</v>
      </c>
      <c r="J7" s="38">
        <v>129094</v>
      </c>
      <c r="K7" s="38">
        <v>193413</v>
      </c>
      <c r="L7" s="38">
        <v>173083</v>
      </c>
      <c r="M7" s="38">
        <v>49621</v>
      </c>
      <c r="N7" s="38">
        <v>147544</v>
      </c>
      <c r="O7" s="38">
        <v>222543</v>
      </c>
      <c r="P7" s="39">
        <v>170716</v>
      </c>
    </row>
    <row r="8" spans="2:19" ht="15">
      <c r="B8" s="40">
        <f>k_total_tec_0224!B7</f>
        <v>2</v>
      </c>
      <c r="C8" s="37" t="str">
        <f>k_total_tec_0224!C7</f>
        <v>AZT VIITORUL TAU</v>
      </c>
      <c r="D8" s="38">
        <f t="shared" ref="D8:D13" si="0">SUM(E8+F8+G8+H8)</f>
        <v>1684174</v>
      </c>
      <c r="E8" s="38">
        <f t="shared" ref="E8:E13" si="1">I8+M8</f>
        <v>94123</v>
      </c>
      <c r="F8" s="38">
        <f t="shared" ref="F8:F13" si="2">J8+N8</f>
        <v>259666</v>
      </c>
      <c r="G8" s="38">
        <f t="shared" ref="G8:G13" si="3">K8+O8</f>
        <v>619195</v>
      </c>
      <c r="H8" s="38">
        <f t="shared" ref="H8:H13" si="4">L8+P8</f>
        <v>711190</v>
      </c>
      <c r="I8" s="38">
        <v>44559</v>
      </c>
      <c r="J8" s="38">
        <v>121879</v>
      </c>
      <c r="K8" s="38">
        <v>288985</v>
      </c>
      <c r="L8" s="38">
        <v>349971</v>
      </c>
      <c r="M8" s="38">
        <v>49564</v>
      </c>
      <c r="N8" s="38">
        <v>137787</v>
      </c>
      <c r="O8" s="38">
        <v>330210</v>
      </c>
      <c r="P8" s="39">
        <v>361219</v>
      </c>
    </row>
    <row r="9" spans="2:19" ht="15">
      <c r="B9" s="40">
        <f>k_total_tec_0224!B8</f>
        <v>3</v>
      </c>
      <c r="C9" s="41" t="str">
        <f>k_total_tec_0224!C8</f>
        <v>BCR</v>
      </c>
      <c r="D9" s="38">
        <f t="shared" si="0"/>
        <v>780044</v>
      </c>
      <c r="E9" s="38">
        <f t="shared" si="1"/>
        <v>95857</v>
      </c>
      <c r="F9" s="38">
        <f t="shared" si="2"/>
        <v>286776</v>
      </c>
      <c r="G9" s="38">
        <f t="shared" si="3"/>
        <v>231534</v>
      </c>
      <c r="H9" s="38">
        <f t="shared" si="4"/>
        <v>165877</v>
      </c>
      <c r="I9" s="38">
        <v>45252</v>
      </c>
      <c r="J9" s="38">
        <v>133933</v>
      </c>
      <c r="K9" s="38">
        <v>108550</v>
      </c>
      <c r="L9" s="38">
        <v>80830</v>
      </c>
      <c r="M9" s="38">
        <v>50605</v>
      </c>
      <c r="N9" s="38">
        <v>152843</v>
      </c>
      <c r="O9" s="38">
        <v>122984</v>
      </c>
      <c r="P9" s="39">
        <v>85047</v>
      </c>
    </row>
    <row r="10" spans="2:19" ht="15">
      <c r="B10" s="40">
        <f>k_total_tec_0224!B9</f>
        <v>4</v>
      </c>
      <c r="C10" s="41" t="str">
        <f>k_total_tec_0224!C9</f>
        <v>BRD</v>
      </c>
      <c r="D10" s="38">
        <f t="shared" si="0"/>
        <v>570283</v>
      </c>
      <c r="E10" s="38">
        <f t="shared" si="1"/>
        <v>98794</v>
      </c>
      <c r="F10" s="38">
        <f t="shared" si="2"/>
        <v>253254</v>
      </c>
      <c r="G10" s="38">
        <f t="shared" si="3"/>
        <v>147240</v>
      </c>
      <c r="H10" s="38">
        <f t="shared" si="4"/>
        <v>70995</v>
      </c>
      <c r="I10" s="38">
        <v>46693</v>
      </c>
      <c r="J10" s="38">
        <v>119085</v>
      </c>
      <c r="K10" s="38">
        <v>69138</v>
      </c>
      <c r="L10" s="38">
        <v>33773</v>
      </c>
      <c r="M10" s="38">
        <v>52101</v>
      </c>
      <c r="N10" s="38">
        <v>134169</v>
      </c>
      <c r="O10" s="38">
        <v>78102</v>
      </c>
      <c r="P10" s="39">
        <v>37222</v>
      </c>
    </row>
    <row r="11" spans="2:19" ht="15">
      <c r="B11" s="40">
        <f>k_total_tec_0224!B10</f>
        <v>5</v>
      </c>
      <c r="C11" s="41" t="str">
        <f>k_total_tec_0224!C10</f>
        <v>VITAL</v>
      </c>
      <c r="D11" s="38">
        <f t="shared" si="0"/>
        <v>1039932</v>
      </c>
      <c r="E11" s="38">
        <f t="shared" si="1"/>
        <v>94010</v>
      </c>
      <c r="F11" s="38">
        <f t="shared" si="2"/>
        <v>311711</v>
      </c>
      <c r="G11" s="38">
        <f t="shared" si="3"/>
        <v>371900</v>
      </c>
      <c r="H11" s="38">
        <f t="shared" si="4"/>
        <v>262311</v>
      </c>
      <c r="I11" s="38">
        <v>44540</v>
      </c>
      <c r="J11" s="38">
        <v>145259</v>
      </c>
      <c r="K11" s="38">
        <v>170867</v>
      </c>
      <c r="L11" s="38">
        <v>128955</v>
      </c>
      <c r="M11" s="38">
        <v>49470</v>
      </c>
      <c r="N11" s="38">
        <v>166452</v>
      </c>
      <c r="O11" s="38">
        <v>201033</v>
      </c>
      <c r="P11" s="39">
        <v>133356</v>
      </c>
    </row>
    <row r="12" spans="2:19" ht="15">
      <c r="B12" s="40">
        <f>k_total_tec_0224!B11</f>
        <v>6</v>
      </c>
      <c r="C12" s="41" t="str">
        <f>k_total_tec_0224!C11</f>
        <v>ARIPI</v>
      </c>
      <c r="D12" s="38">
        <f t="shared" si="0"/>
        <v>877771</v>
      </c>
      <c r="E12" s="38">
        <f t="shared" si="1"/>
        <v>93898</v>
      </c>
      <c r="F12" s="38">
        <f t="shared" si="2"/>
        <v>248969</v>
      </c>
      <c r="G12" s="38">
        <f t="shared" si="3"/>
        <v>293794</v>
      </c>
      <c r="H12" s="38">
        <f t="shared" si="4"/>
        <v>241110</v>
      </c>
      <c r="I12" s="38">
        <v>44417</v>
      </c>
      <c r="J12" s="38">
        <v>116703</v>
      </c>
      <c r="K12" s="38">
        <v>135392</v>
      </c>
      <c r="L12" s="38">
        <v>118916</v>
      </c>
      <c r="M12" s="38">
        <v>49481</v>
      </c>
      <c r="N12" s="38">
        <v>132266</v>
      </c>
      <c r="O12" s="38">
        <v>158402</v>
      </c>
      <c r="P12" s="39">
        <v>122194</v>
      </c>
    </row>
    <row r="13" spans="2:19" ht="15">
      <c r="B13" s="40">
        <f>k_total_tec_0224!B12</f>
        <v>7</v>
      </c>
      <c r="C13" s="41" t="s">
        <v>204</v>
      </c>
      <c r="D13" s="38">
        <f t="shared" si="0"/>
        <v>2105903</v>
      </c>
      <c r="E13" s="38">
        <f t="shared" si="1"/>
        <v>94837</v>
      </c>
      <c r="F13" s="38">
        <f t="shared" si="2"/>
        <v>306204</v>
      </c>
      <c r="G13" s="38">
        <f t="shared" si="3"/>
        <v>759534</v>
      </c>
      <c r="H13" s="38">
        <f t="shared" si="4"/>
        <v>945328</v>
      </c>
      <c r="I13" s="38">
        <v>44893</v>
      </c>
      <c r="J13" s="38">
        <v>144220</v>
      </c>
      <c r="K13" s="38">
        <v>369642</v>
      </c>
      <c r="L13" s="38">
        <v>484060</v>
      </c>
      <c r="M13" s="38">
        <v>49944</v>
      </c>
      <c r="N13" s="38">
        <v>161984</v>
      </c>
      <c r="O13" s="38">
        <v>389892</v>
      </c>
      <c r="P13" s="39">
        <v>461268</v>
      </c>
      <c r="Q13" s="4"/>
      <c r="R13" s="4"/>
      <c r="S13" s="4"/>
    </row>
    <row r="14" spans="2:19" ht="15.75" thickBot="1">
      <c r="B14" s="102" t="s">
        <v>21</v>
      </c>
      <c r="C14" s="103"/>
      <c r="D14" s="34">
        <f t="shared" ref="D14:P14" si="5">SUM(D7:D13)</f>
        <v>8188758</v>
      </c>
      <c r="E14" s="34">
        <f t="shared" si="5"/>
        <v>665777</v>
      </c>
      <c r="F14" s="34">
        <f t="shared" si="5"/>
        <v>1943218</v>
      </c>
      <c r="G14" s="34">
        <f t="shared" si="5"/>
        <v>2839153</v>
      </c>
      <c r="H14" s="34">
        <f t="shared" si="5"/>
        <v>2740610</v>
      </c>
      <c r="I14" s="34">
        <f t="shared" si="5"/>
        <v>314991</v>
      </c>
      <c r="J14" s="34">
        <f t="shared" si="5"/>
        <v>910173</v>
      </c>
      <c r="K14" s="34">
        <f t="shared" si="5"/>
        <v>1335987</v>
      </c>
      <c r="L14" s="34">
        <f t="shared" si="5"/>
        <v>1369588</v>
      </c>
      <c r="M14" s="34">
        <f t="shared" si="5"/>
        <v>350786</v>
      </c>
      <c r="N14" s="34">
        <f t="shared" si="5"/>
        <v>1033045</v>
      </c>
      <c r="O14" s="34">
        <f t="shared" si="5"/>
        <v>1503166</v>
      </c>
      <c r="P14" s="35">
        <f t="shared" si="5"/>
        <v>1371022</v>
      </c>
    </row>
    <row r="16" spans="2:19">
      <c r="B16" s="10"/>
      <c r="C16" s="11"/>
      <c r="E16" s="4"/>
      <c r="I16" s="4"/>
    </row>
    <row r="17" spans="2:3">
      <c r="B17" s="14"/>
      <c r="C17" s="14"/>
    </row>
  </sheetData>
  <mergeCells count="10">
    <mergeCell ref="E4:H4"/>
    <mergeCell ref="B2:P2"/>
    <mergeCell ref="E3:H3"/>
    <mergeCell ref="B14:C14"/>
    <mergeCell ref="B3:B5"/>
    <mergeCell ref="C3:C5"/>
    <mergeCell ref="I3:P3"/>
    <mergeCell ref="I4:L4"/>
    <mergeCell ref="M4:P4"/>
    <mergeCell ref="D3:D5"/>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P35" sqref="P35"/>
    </sheetView>
  </sheetViews>
  <sheetFormatPr defaultRowHeight="12.75"/>
  <sheetData/>
  <phoneticPr fontId="1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O18" sqref="O18"/>
    </sheetView>
  </sheetViews>
  <sheetFormatPr defaultRowHeight="12.75"/>
  <cols>
    <col min="2" max="2" width="6.42578125" customWidth="1"/>
    <col min="3" max="3" width="21.42578125" customWidth="1"/>
    <col min="4" max="4" width="17.28515625" customWidth="1"/>
    <col min="5" max="5" width="16.5703125" customWidth="1"/>
    <col min="6" max="6" width="14.28515625" customWidth="1"/>
    <col min="7" max="7" width="12.5703125" customWidth="1"/>
    <col min="8" max="8" width="15.7109375" customWidth="1"/>
    <col min="9" max="9" width="16.140625" customWidth="1"/>
    <col min="10" max="10" width="14.28515625" customWidth="1"/>
    <col min="11" max="11" width="16.28515625" customWidth="1"/>
  </cols>
  <sheetData>
    <row r="1" spans="2:11" ht="13.5" thickBot="1"/>
    <row r="2" spans="2:11" ht="42.75" customHeight="1">
      <c r="B2" s="85" t="s">
        <v>221</v>
      </c>
      <c r="C2" s="86"/>
      <c r="D2" s="86"/>
      <c r="E2" s="86"/>
      <c r="F2" s="86"/>
      <c r="G2" s="86"/>
      <c r="H2" s="86"/>
      <c r="I2" s="86"/>
      <c r="J2" s="86"/>
      <c r="K2" s="87"/>
    </row>
    <row r="3" spans="2:11" ht="69.75" customHeight="1">
      <c r="B3" s="90" t="s">
        <v>19</v>
      </c>
      <c r="C3" s="84" t="s">
        <v>145</v>
      </c>
      <c r="D3" s="84" t="s">
        <v>6</v>
      </c>
      <c r="E3" s="84" t="s">
        <v>116</v>
      </c>
      <c r="F3" s="84"/>
      <c r="G3" s="84" t="s">
        <v>223</v>
      </c>
      <c r="H3" s="84"/>
      <c r="I3" s="84"/>
      <c r="J3" s="84" t="s">
        <v>117</v>
      </c>
      <c r="K3" s="94"/>
    </row>
    <row r="4" spans="2:11" ht="119.25" customHeight="1">
      <c r="B4" s="90" t="s">
        <v>19</v>
      </c>
      <c r="C4" s="84"/>
      <c r="D4" s="84"/>
      <c r="E4" s="31" t="s">
        <v>26</v>
      </c>
      <c r="F4" s="31" t="s">
        <v>118</v>
      </c>
      <c r="G4" s="31" t="s">
        <v>26</v>
      </c>
      <c r="H4" s="31" t="s">
        <v>119</v>
      </c>
      <c r="I4" s="31" t="s">
        <v>118</v>
      </c>
      <c r="J4" s="31" t="s">
        <v>224</v>
      </c>
      <c r="K4" s="42" t="s">
        <v>225</v>
      </c>
    </row>
    <row r="5" spans="2:11" hidden="1">
      <c r="B5" s="22"/>
      <c r="C5" s="20"/>
      <c r="D5" s="21" t="s">
        <v>120</v>
      </c>
      <c r="E5" s="21" t="s">
        <v>121</v>
      </c>
      <c r="F5" s="20"/>
      <c r="G5" s="21" t="s">
        <v>123</v>
      </c>
      <c r="H5" s="20"/>
      <c r="I5" s="20"/>
      <c r="J5" s="21" t="s">
        <v>124</v>
      </c>
      <c r="K5" s="23" t="s">
        <v>125</v>
      </c>
    </row>
    <row r="6" spans="2:11" ht="15">
      <c r="B6" s="36">
        <f>[1]k_total_tec_0609!A10</f>
        <v>1</v>
      </c>
      <c r="C6" s="41" t="s">
        <v>208</v>
      </c>
      <c r="D6" s="38">
        <v>1130651</v>
      </c>
      <c r="E6" s="38">
        <v>561386</v>
      </c>
      <c r="F6" s="44">
        <f>E6/D6</f>
        <v>0.49651572412707368</v>
      </c>
      <c r="G6" s="38">
        <v>21571</v>
      </c>
      <c r="H6" s="44">
        <f t="shared" ref="H6:H13" si="0">G6/$G$13</f>
        <v>0.13924230394340195</v>
      </c>
      <c r="I6" s="44">
        <f>G6/D6</f>
        <v>1.9078389352682659E-2</v>
      </c>
      <c r="J6" s="38">
        <v>17564</v>
      </c>
      <c r="K6" s="39">
        <v>4007</v>
      </c>
    </row>
    <row r="7" spans="2:11" ht="15">
      <c r="B7" s="40">
        <v>2</v>
      </c>
      <c r="C7" s="41" t="str">
        <f>[1]k_total_tec_0609!B12</f>
        <v>AZT VIITORUL TAU</v>
      </c>
      <c r="D7" s="38">
        <v>1684174</v>
      </c>
      <c r="E7" s="38">
        <v>849817</v>
      </c>
      <c r="F7" s="44">
        <f t="shared" ref="F7:F12" si="1">E7/D7</f>
        <v>0.50458978704100643</v>
      </c>
      <c r="G7" s="38">
        <v>32585</v>
      </c>
      <c r="H7" s="44">
        <f t="shared" si="0"/>
        <v>0.21033843929329898</v>
      </c>
      <c r="I7" s="44">
        <f>G7/D7</f>
        <v>1.9347763354617752E-2</v>
      </c>
      <c r="J7" s="38">
        <v>25888</v>
      </c>
      <c r="K7" s="39">
        <v>6697</v>
      </c>
    </row>
    <row r="8" spans="2:11" ht="15">
      <c r="B8" s="40">
        <v>3</v>
      </c>
      <c r="C8" s="41" t="str">
        <f>[1]k_total_tec_0609!B13</f>
        <v>BCR</v>
      </c>
      <c r="D8" s="38">
        <v>780044</v>
      </c>
      <c r="E8" s="38">
        <v>361533</v>
      </c>
      <c r="F8" s="44">
        <f t="shared" si="1"/>
        <v>0.46347770125787774</v>
      </c>
      <c r="G8" s="38">
        <v>14706</v>
      </c>
      <c r="H8" s="44">
        <f t="shared" si="0"/>
        <v>9.4928251902631738E-2</v>
      </c>
      <c r="I8" s="44">
        <f>G8/D8</f>
        <v>1.8852782663542057E-2</v>
      </c>
      <c r="J8" s="38">
        <v>11832</v>
      </c>
      <c r="K8" s="39">
        <v>2874</v>
      </c>
    </row>
    <row r="9" spans="2:11" ht="15">
      <c r="B9" s="40">
        <v>4</v>
      </c>
      <c r="C9" s="41" t="str">
        <f>[1]k_total_tec_0609!B15</f>
        <v>BRD</v>
      </c>
      <c r="D9" s="38">
        <v>570283</v>
      </c>
      <c r="E9" s="38">
        <v>256469</v>
      </c>
      <c r="F9" s="44">
        <f t="shared" si="1"/>
        <v>0.44972233084275703</v>
      </c>
      <c r="G9" s="38">
        <v>10668</v>
      </c>
      <c r="H9" s="44">
        <f t="shared" si="0"/>
        <v>6.8862681306764262E-2</v>
      </c>
      <c r="I9" s="44">
        <v>2.4474098565715047E-2</v>
      </c>
      <c r="J9" s="38">
        <v>8785</v>
      </c>
      <c r="K9" s="39">
        <v>1883</v>
      </c>
    </row>
    <row r="10" spans="2:11" ht="15">
      <c r="B10" s="40">
        <v>5</v>
      </c>
      <c r="C10" s="41" t="str">
        <f>[1]k_total_tec_0609!B16</f>
        <v>VITAL</v>
      </c>
      <c r="D10" s="38">
        <v>1039932</v>
      </c>
      <c r="E10" s="38">
        <v>479319</v>
      </c>
      <c r="F10" s="44">
        <f t="shared" si="1"/>
        <v>0.46091379051707226</v>
      </c>
      <c r="G10" s="38">
        <v>18388</v>
      </c>
      <c r="H10" s="44">
        <f t="shared" si="0"/>
        <v>0.11869581776047819</v>
      </c>
      <c r="I10" s="44">
        <v>2.3634883424390147E-2</v>
      </c>
      <c r="J10" s="38">
        <v>14915</v>
      </c>
      <c r="K10" s="39">
        <v>3473</v>
      </c>
    </row>
    <row r="11" spans="2:11" ht="15">
      <c r="B11" s="40">
        <v>6</v>
      </c>
      <c r="C11" s="41" t="str">
        <f>[1]k_total_tec_0609!B18</f>
        <v>ARIPI</v>
      </c>
      <c r="D11" s="38">
        <v>877771</v>
      </c>
      <c r="E11" s="38">
        <v>419868</v>
      </c>
      <c r="F11" s="44">
        <f t="shared" si="1"/>
        <v>0.47833432637897583</v>
      </c>
      <c r="G11" s="38">
        <v>16274</v>
      </c>
      <c r="H11" s="44">
        <f t="shared" si="0"/>
        <v>0.10504980086110627</v>
      </c>
      <c r="I11" s="44">
        <v>2.388497247862988E-2</v>
      </c>
      <c r="J11" s="38">
        <v>13239</v>
      </c>
      <c r="K11" s="39">
        <v>3035</v>
      </c>
    </row>
    <row r="12" spans="2:11" ht="15">
      <c r="B12" s="40">
        <v>7</v>
      </c>
      <c r="C12" s="41" t="s">
        <v>204</v>
      </c>
      <c r="D12" s="38">
        <v>2105903</v>
      </c>
      <c r="E12" s="38">
        <v>1141922</v>
      </c>
      <c r="F12" s="44">
        <f t="shared" si="1"/>
        <v>0.54224814723185255</v>
      </c>
      <c r="G12" s="38">
        <v>40725</v>
      </c>
      <c r="H12" s="44">
        <f t="shared" si="0"/>
        <v>0.26288270493231858</v>
      </c>
      <c r="I12" s="44">
        <f>G12/D12</f>
        <v>1.9338497547132988E-2</v>
      </c>
      <c r="J12" s="38">
        <v>33482</v>
      </c>
      <c r="K12" s="39">
        <v>7243</v>
      </c>
    </row>
    <row r="13" spans="2:11" ht="15.75" thickBot="1">
      <c r="B13" s="32" t="s">
        <v>21</v>
      </c>
      <c r="C13" s="33"/>
      <c r="D13" s="34">
        <f>SUM(D6:D12)</f>
        <v>8188758</v>
      </c>
      <c r="E13" s="34">
        <f>SUM(E6:E12)</f>
        <v>4070314</v>
      </c>
      <c r="F13" s="43">
        <f>E13/D13</f>
        <v>0.49706121489974425</v>
      </c>
      <c r="G13" s="34">
        <f>SUM(G6:G12)</f>
        <v>154917</v>
      </c>
      <c r="H13" s="43">
        <f t="shared" si="0"/>
        <v>1</v>
      </c>
      <c r="I13" s="43">
        <f>G13/D13</f>
        <v>1.8918253537349619E-2</v>
      </c>
      <c r="J13" s="34">
        <f>SUM(J6:J12)</f>
        <v>125705</v>
      </c>
      <c r="K13" s="35">
        <f>SUM(K6:K12)</f>
        <v>29212</v>
      </c>
    </row>
    <row r="14" spans="2:11">
      <c r="C14" s="7"/>
      <c r="D14" s="4"/>
      <c r="E14" s="4"/>
    </row>
    <row r="15" spans="2:11" ht="14.25" customHeight="1">
      <c r="B15" s="91" t="s">
        <v>126</v>
      </c>
      <c r="C15" s="91"/>
      <c r="D15" s="91"/>
      <c r="E15" s="91"/>
      <c r="F15" s="91"/>
      <c r="G15" s="91"/>
      <c r="H15" s="91"/>
      <c r="I15" s="91"/>
      <c r="J15" s="91"/>
      <c r="K15" s="91"/>
    </row>
    <row r="16" spans="2:11" ht="33.75" customHeight="1">
      <c r="B16" s="92" t="s">
        <v>164</v>
      </c>
      <c r="C16" s="92"/>
      <c r="D16" s="92"/>
      <c r="E16" s="92"/>
      <c r="F16" s="92"/>
      <c r="G16" s="92"/>
      <c r="H16" s="92"/>
      <c r="I16" s="92"/>
      <c r="J16" s="92"/>
      <c r="K16" s="92"/>
    </row>
    <row r="17" spans="2:11" ht="30.75" customHeight="1">
      <c r="B17" s="91" t="s">
        <v>127</v>
      </c>
      <c r="C17" s="91"/>
      <c r="D17" s="91"/>
      <c r="E17" s="91"/>
      <c r="F17" s="91"/>
      <c r="G17" s="91"/>
      <c r="H17" s="91"/>
      <c r="I17" s="91"/>
      <c r="J17" s="91"/>
      <c r="K17" s="91"/>
    </row>
    <row r="18" spans="2:11" ht="209.25" customHeight="1">
      <c r="B18" s="91" t="s">
        <v>226</v>
      </c>
      <c r="C18" s="93"/>
      <c r="D18" s="93"/>
      <c r="E18" s="93"/>
      <c r="F18" s="93"/>
      <c r="G18" s="93"/>
      <c r="H18" s="93"/>
      <c r="I18" s="93"/>
      <c r="J18" s="93"/>
      <c r="K18" s="93"/>
    </row>
  </sheetData>
  <mergeCells count="11">
    <mergeCell ref="B15:K15"/>
    <mergeCell ref="B16:K16"/>
    <mergeCell ref="B17:K17"/>
    <mergeCell ref="B18:K18"/>
    <mergeCell ref="B3:B4"/>
    <mergeCell ref="C3:C4"/>
    <mergeCell ref="D3:D4"/>
    <mergeCell ref="E3:F3"/>
    <mergeCell ref="G3:I3"/>
    <mergeCell ref="J3:K3"/>
    <mergeCell ref="B2:K2"/>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zoomScaleNormal="100" workbookViewId="0">
      <selection activeCell="J28" sqref="J28"/>
    </sheetView>
  </sheetViews>
  <sheetFormatPr defaultRowHeight="12.75"/>
  <cols>
    <col min="2" max="2" width="6.85546875" customWidth="1"/>
    <col min="3" max="3" width="21.42578125" customWidth="1"/>
    <col min="4" max="17" width="13.5703125" customWidth="1"/>
  </cols>
  <sheetData>
    <row r="1" spans="2:15" ht="13.5" thickBot="1"/>
    <row r="2" spans="2:15" ht="55.5" customHeight="1">
      <c r="B2" s="85" t="s">
        <v>254</v>
      </c>
      <c r="C2" s="86"/>
      <c r="D2" s="86"/>
      <c r="E2" s="86"/>
      <c r="F2" s="86"/>
      <c r="G2" s="86"/>
      <c r="H2" s="86"/>
      <c r="I2" s="86"/>
      <c r="J2" s="86"/>
      <c r="K2" s="86"/>
      <c r="L2" s="86"/>
      <c r="M2" s="86"/>
      <c r="N2" s="86"/>
      <c r="O2" s="87"/>
    </row>
    <row r="3" spans="2:15">
      <c r="B3" s="90" t="s">
        <v>19</v>
      </c>
      <c r="C3" s="84" t="s">
        <v>165</v>
      </c>
      <c r="D3" s="105" t="s">
        <v>166</v>
      </c>
      <c r="E3" s="105" t="s">
        <v>205</v>
      </c>
      <c r="F3" s="105" t="s">
        <v>177</v>
      </c>
      <c r="G3" s="105" t="s">
        <v>9</v>
      </c>
      <c r="H3" s="105" t="s">
        <v>189</v>
      </c>
      <c r="I3" s="105" t="s">
        <v>3</v>
      </c>
      <c r="J3" s="105" t="s">
        <v>202</v>
      </c>
      <c r="K3" s="105" t="s">
        <v>175</v>
      </c>
      <c r="L3" s="105" t="s">
        <v>196</v>
      </c>
      <c r="M3" s="105" t="s">
        <v>12</v>
      </c>
      <c r="N3" s="105" t="s">
        <v>201</v>
      </c>
      <c r="O3" s="106" t="s">
        <v>0</v>
      </c>
    </row>
    <row r="4" spans="2:15">
      <c r="B4" s="90"/>
      <c r="C4" s="84"/>
      <c r="D4" s="84"/>
      <c r="E4" s="84"/>
      <c r="F4" s="84"/>
      <c r="G4" s="84"/>
      <c r="H4" s="84"/>
      <c r="I4" s="84"/>
      <c r="J4" s="84"/>
      <c r="K4" s="84"/>
      <c r="L4" s="84"/>
      <c r="M4" s="84"/>
      <c r="N4" s="84"/>
      <c r="O4" s="94"/>
    </row>
    <row r="5" spans="2:15" ht="15">
      <c r="B5" s="36">
        <v>1</v>
      </c>
      <c r="C5" s="37" t="s">
        <v>208</v>
      </c>
      <c r="D5" s="38">
        <v>1106902</v>
      </c>
      <c r="E5" s="38">
        <v>1108487</v>
      </c>
      <c r="F5" s="38">
        <v>1109799</v>
      </c>
      <c r="G5" s="38">
        <v>1111177</v>
      </c>
      <c r="H5" s="38">
        <v>1112354</v>
      </c>
      <c r="I5" s="38">
        <v>1113666</v>
      </c>
      <c r="J5" s="38">
        <v>1114709</v>
      </c>
      <c r="K5" s="38">
        <v>1116068</v>
      </c>
      <c r="L5" s="38">
        <v>1118939</v>
      </c>
      <c r="M5" s="38">
        <v>1123685</v>
      </c>
      <c r="N5" s="38">
        <v>1125987</v>
      </c>
      <c r="O5" s="39">
        <v>1128236</v>
      </c>
    </row>
    <row r="6" spans="2:15" ht="15">
      <c r="B6" s="40">
        <v>2</v>
      </c>
      <c r="C6" s="37" t="s">
        <v>140</v>
      </c>
      <c r="D6" s="38">
        <v>1667951</v>
      </c>
      <c r="E6" s="38">
        <v>1669250</v>
      </c>
      <c r="F6" s="38">
        <v>1670209</v>
      </c>
      <c r="G6" s="38">
        <v>1671330</v>
      </c>
      <c r="H6" s="38">
        <v>1672079</v>
      </c>
      <c r="I6" s="38">
        <v>1671815</v>
      </c>
      <c r="J6" s="38">
        <v>1670877</v>
      </c>
      <c r="K6" s="38">
        <v>1671097</v>
      </c>
      <c r="L6" s="38">
        <v>1673195</v>
      </c>
      <c r="M6" s="38">
        <v>1677639</v>
      </c>
      <c r="N6" s="38">
        <v>1679612</v>
      </c>
      <c r="O6" s="39">
        <v>1681714</v>
      </c>
    </row>
    <row r="7" spans="2:15" ht="15">
      <c r="B7" s="40">
        <v>3</v>
      </c>
      <c r="C7" s="41" t="s">
        <v>15</v>
      </c>
      <c r="D7" s="38">
        <v>752605</v>
      </c>
      <c r="E7" s="38">
        <v>754427</v>
      </c>
      <c r="F7" s="38">
        <v>755880</v>
      </c>
      <c r="G7" s="38">
        <v>757505</v>
      </c>
      <c r="H7" s="38">
        <v>758680</v>
      </c>
      <c r="I7" s="38">
        <v>759813</v>
      </c>
      <c r="J7" s="38">
        <v>760683</v>
      </c>
      <c r="K7" s="38">
        <v>762175</v>
      </c>
      <c r="L7" s="38">
        <v>765303</v>
      </c>
      <c r="M7" s="38">
        <v>770525</v>
      </c>
      <c r="N7" s="38">
        <v>773227</v>
      </c>
      <c r="O7" s="39">
        <v>775973</v>
      </c>
    </row>
    <row r="8" spans="2:15" ht="15">
      <c r="B8" s="40">
        <v>4</v>
      </c>
      <c r="C8" s="41" t="s">
        <v>16</v>
      </c>
      <c r="D8" s="38">
        <v>542044</v>
      </c>
      <c r="E8" s="38">
        <v>543908</v>
      </c>
      <c r="F8" s="38">
        <v>545245</v>
      </c>
      <c r="G8" s="38">
        <v>546823</v>
      </c>
      <c r="H8" s="38">
        <v>548126</v>
      </c>
      <c r="I8" s="38">
        <v>549659</v>
      </c>
      <c r="J8" s="38">
        <v>550896</v>
      </c>
      <c r="K8" s="38">
        <v>552566</v>
      </c>
      <c r="L8" s="38">
        <v>555762</v>
      </c>
      <c r="M8" s="38">
        <v>560981</v>
      </c>
      <c r="N8" s="38">
        <v>563750</v>
      </c>
      <c r="O8" s="39">
        <v>566457</v>
      </c>
    </row>
    <row r="9" spans="2:15" ht="15">
      <c r="B9" s="40">
        <v>5</v>
      </c>
      <c r="C9" s="41" t="s">
        <v>141</v>
      </c>
      <c r="D9" s="38">
        <v>1015102</v>
      </c>
      <c r="E9" s="38">
        <v>1016749</v>
      </c>
      <c r="F9" s="38">
        <v>1018067</v>
      </c>
      <c r="G9" s="38">
        <v>1019510</v>
      </c>
      <c r="H9" s="38">
        <v>1020566</v>
      </c>
      <c r="I9" s="38">
        <v>1021096</v>
      </c>
      <c r="J9" s="38">
        <v>1022085</v>
      </c>
      <c r="K9" s="38">
        <v>1023468</v>
      </c>
      <c r="L9" s="38">
        <v>1026478</v>
      </c>
      <c r="M9" s="38">
        <v>1031502</v>
      </c>
      <c r="N9" s="38">
        <v>1034024</v>
      </c>
      <c r="O9" s="39">
        <v>1036549</v>
      </c>
    </row>
    <row r="10" spans="2:15" ht="15">
      <c r="B10" s="40">
        <v>6</v>
      </c>
      <c r="C10" s="41" t="s">
        <v>142</v>
      </c>
      <c r="D10" s="38">
        <v>851052</v>
      </c>
      <c r="E10" s="38">
        <v>852745</v>
      </c>
      <c r="F10" s="38">
        <v>854054</v>
      </c>
      <c r="G10" s="38">
        <v>855517</v>
      </c>
      <c r="H10" s="38">
        <v>856738</v>
      </c>
      <c r="I10" s="38">
        <v>858111</v>
      </c>
      <c r="J10" s="38">
        <v>859211</v>
      </c>
      <c r="K10" s="38">
        <v>860715</v>
      </c>
      <c r="L10" s="38">
        <v>863825</v>
      </c>
      <c r="M10" s="38">
        <v>868931</v>
      </c>
      <c r="N10" s="38">
        <v>871572</v>
      </c>
      <c r="O10" s="39">
        <v>874148</v>
      </c>
    </row>
    <row r="11" spans="2:15" ht="15">
      <c r="B11" s="40">
        <v>7</v>
      </c>
      <c r="C11" s="41" t="s">
        <v>204</v>
      </c>
      <c r="D11" s="38">
        <v>2090741</v>
      </c>
      <c r="E11" s="38">
        <v>2092011</v>
      </c>
      <c r="F11" s="38">
        <v>2093051</v>
      </c>
      <c r="G11" s="38">
        <v>2094067</v>
      </c>
      <c r="H11" s="38">
        <v>2094989</v>
      </c>
      <c r="I11" s="38">
        <v>2095627</v>
      </c>
      <c r="J11" s="38">
        <v>2095204</v>
      </c>
      <c r="K11" s="38">
        <v>2095266</v>
      </c>
      <c r="L11" s="38">
        <v>2097297</v>
      </c>
      <c r="M11" s="38">
        <v>2101575</v>
      </c>
      <c r="N11" s="38">
        <v>2103462</v>
      </c>
      <c r="O11" s="39">
        <v>2104656</v>
      </c>
    </row>
    <row r="12" spans="2:15" ht="15.75" thickBot="1">
      <c r="B12" s="102" t="s">
        <v>17</v>
      </c>
      <c r="C12" s="103"/>
      <c r="D12" s="45">
        <f t="shared" ref="D12:O12" si="0">SUM(D5:D11)</f>
        <v>8026397</v>
      </c>
      <c r="E12" s="45">
        <f t="shared" si="0"/>
        <v>8037577</v>
      </c>
      <c r="F12" s="45">
        <f t="shared" si="0"/>
        <v>8046305</v>
      </c>
      <c r="G12" s="45">
        <f t="shared" si="0"/>
        <v>8055929</v>
      </c>
      <c r="H12" s="45">
        <f t="shared" si="0"/>
        <v>8063532</v>
      </c>
      <c r="I12" s="45">
        <f t="shared" si="0"/>
        <v>8069787</v>
      </c>
      <c r="J12" s="45">
        <f t="shared" si="0"/>
        <v>8073665</v>
      </c>
      <c r="K12" s="45">
        <f t="shared" si="0"/>
        <v>8081355</v>
      </c>
      <c r="L12" s="45">
        <f t="shared" si="0"/>
        <v>8100799</v>
      </c>
      <c r="M12" s="45">
        <f t="shared" si="0"/>
        <v>8134838</v>
      </c>
      <c r="N12" s="45">
        <f t="shared" si="0"/>
        <v>8151634</v>
      </c>
      <c r="O12" s="46">
        <f t="shared" si="0"/>
        <v>8167733</v>
      </c>
    </row>
    <row r="13" spans="2:15" ht="13.5" thickBot="1">
      <c r="B13" s="95"/>
      <c r="C13" s="96"/>
      <c r="D13" s="96"/>
      <c r="E13" s="96"/>
      <c r="F13" s="97"/>
      <c r="G13" s="97"/>
      <c r="H13" s="97"/>
      <c r="I13" s="97"/>
      <c r="J13" s="97"/>
      <c r="K13" s="97"/>
      <c r="L13" s="97"/>
      <c r="M13" s="97"/>
      <c r="N13" s="97"/>
      <c r="O13" s="98"/>
    </row>
    <row r="14" spans="2:15">
      <c r="B14" s="99" t="s">
        <v>19</v>
      </c>
      <c r="C14" s="100" t="s">
        <v>165</v>
      </c>
      <c r="D14" s="101" t="s">
        <v>185</v>
      </c>
      <c r="E14" s="104" t="s">
        <v>211</v>
      </c>
    </row>
    <row r="15" spans="2:15" ht="28.5" customHeight="1">
      <c r="B15" s="90"/>
      <c r="C15" s="84"/>
      <c r="D15" s="84"/>
      <c r="E15" s="94"/>
    </row>
    <row r="16" spans="2:15" ht="15">
      <c r="B16" s="36">
        <v>1</v>
      </c>
      <c r="C16" s="37" t="s">
        <v>208</v>
      </c>
      <c r="D16" s="38">
        <v>1129534</v>
      </c>
      <c r="E16" s="39">
        <v>1130651</v>
      </c>
    </row>
    <row r="17" spans="2:5" ht="15">
      <c r="B17" s="40">
        <v>2</v>
      </c>
      <c r="C17" s="37" t="s">
        <v>140</v>
      </c>
      <c r="D17" s="38">
        <v>1683133</v>
      </c>
      <c r="E17" s="39">
        <v>1684174</v>
      </c>
    </row>
    <row r="18" spans="2:5" ht="15">
      <c r="B18" s="40">
        <v>3</v>
      </c>
      <c r="C18" s="41" t="s">
        <v>15</v>
      </c>
      <c r="D18" s="38">
        <v>778159</v>
      </c>
      <c r="E18" s="39">
        <v>780044</v>
      </c>
    </row>
    <row r="19" spans="2:5" ht="15">
      <c r="B19" s="40">
        <v>4</v>
      </c>
      <c r="C19" s="41" t="s">
        <v>16</v>
      </c>
      <c r="D19" s="38">
        <v>568572</v>
      </c>
      <c r="E19" s="39">
        <v>570283</v>
      </c>
    </row>
    <row r="20" spans="2:5" ht="15">
      <c r="B20" s="40">
        <v>5</v>
      </c>
      <c r="C20" s="41" t="s">
        <v>141</v>
      </c>
      <c r="D20" s="38">
        <v>1038420</v>
      </c>
      <c r="E20" s="39">
        <v>1039932</v>
      </c>
    </row>
    <row r="21" spans="2:5" ht="15">
      <c r="B21" s="40">
        <v>6</v>
      </c>
      <c r="C21" s="41" t="s">
        <v>142</v>
      </c>
      <c r="D21" s="38">
        <v>876133</v>
      </c>
      <c r="E21" s="39">
        <v>877771</v>
      </c>
    </row>
    <row r="22" spans="2:5" ht="15">
      <c r="B22" s="40">
        <v>7</v>
      </c>
      <c r="C22" s="41" t="s">
        <v>204</v>
      </c>
      <c r="D22" s="38">
        <v>2105308</v>
      </c>
      <c r="E22" s="39">
        <v>2105903</v>
      </c>
    </row>
    <row r="23" spans="2:5" ht="15.75" thickBot="1">
      <c r="B23" s="102" t="s">
        <v>17</v>
      </c>
      <c r="C23" s="103"/>
      <c r="D23" s="45">
        <f>SUM(D16:D22)</f>
        <v>8179259</v>
      </c>
      <c r="E23" s="46">
        <f>SUM(E16:E22)</f>
        <v>8188758</v>
      </c>
    </row>
  </sheetData>
  <mergeCells count="22">
    <mergeCell ref="B12:C12"/>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 ref="B13:O13"/>
    <mergeCell ref="B14:B15"/>
    <mergeCell ref="C14:C15"/>
    <mergeCell ref="D14:D15"/>
    <mergeCell ref="B23:C23"/>
    <mergeCell ref="E14:E15"/>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5"/>
  <sheetViews>
    <sheetView zoomScaleNormal="100" workbookViewId="0">
      <selection activeCell="E32" sqref="E32"/>
    </sheetView>
  </sheetViews>
  <sheetFormatPr defaultRowHeight="12.75"/>
  <cols>
    <col min="2" max="2" width="9" customWidth="1"/>
    <col min="3" max="3" width="19" customWidth="1"/>
    <col min="4" max="17" width="17.5703125" customWidth="1"/>
    <col min="18" max="18" width="18.42578125" customWidth="1"/>
    <col min="21" max="21" width="11.140625" bestFit="1" customWidth="1"/>
    <col min="24" max="24" width="16.7109375" customWidth="1"/>
  </cols>
  <sheetData>
    <row r="1" spans="2:18" ht="13.5" thickBot="1"/>
    <row r="2" spans="2:18" ht="62.25" customHeight="1">
      <c r="B2" s="85" t="s">
        <v>255</v>
      </c>
      <c r="C2" s="86"/>
      <c r="D2" s="86"/>
      <c r="E2" s="86"/>
      <c r="F2" s="86"/>
      <c r="G2" s="86"/>
      <c r="H2" s="86"/>
      <c r="I2" s="86"/>
      <c r="J2" s="86"/>
      <c r="K2" s="86"/>
      <c r="L2" s="86"/>
      <c r="M2" s="86"/>
      <c r="N2" s="86"/>
      <c r="O2" s="86"/>
      <c r="P2" s="87"/>
    </row>
    <row r="3" spans="2:18">
      <c r="B3" s="90" t="s">
        <v>19</v>
      </c>
      <c r="C3" s="84" t="s">
        <v>165</v>
      </c>
      <c r="D3" s="108" t="s">
        <v>166</v>
      </c>
      <c r="E3" s="108" t="s">
        <v>205</v>
      </c>
      <c r="F3" s="108" t="s">
        <v>177</v>
      </c>
      <c r="G3" s="108" t="s">
        <v>9</v>
      </c>
      <c r="H3" s="108" t="s">
        <v>189</v>
      </c>
      <c r="I3" s="108" t="s">
        <v>3</v>
      </c>
      <c r="J3" s="108" t="s">
        <v>202</v>
      </c>
      <c r="K3" s="108" t="s">
        <v>175</v>
      </c>
      <c r="L3" s="108" t="s">
        <v>196</v>
      </c>
      <c r="M3" s="108" t="s">
        <v>12</v>
      </c>
      <c r="N3" s="108" t="s">
        <v>201</v>
      </c>
      <c r="O3" s="105" t="s">
        <v>0</v>
      </c>
      <c r="P3" s="94" t="s">
        <v>17</v>
      </c>
    </row>
    <row r="4" spans="2:18">
      <c r="B4" s="90"/>
      <c r="C4" s="84"/>
      <c r="D4" s="108"/>
      <c r="E4" s="108"/>
      <c r="F4" s="108"/>
      <c r="G4" s="108"/>
      <c r="H4" s="108"/>
      <c r="I4" s="108"/>
      <c r="J4" s="108"/>
      <c r="K4" s="108"/>
      <c r="L4" s="108"/>
      <c r="M4" s="108"/>
      <c r="N4" s="108"/>
      <c r="O4" s="108"/>
      <c r="P4" s="94"/>
    </row>
    <row r="5" spans="2:18" ht="25.5">
      <c r="B5" s="90"/>
      <c r="C5" s="84"/>
      <c r="D5" s="47" t="s">
        <v>227</v>
      </c>
      <c r="E5" s="47" t="s">
        <v>228</v>
      </c>
      <c r="F5" s="47" t="s">
        <v>229</v>
      </c>
      <c r="G5" s="47" t="s">
        <v>230</v>
      </c>
      <c r="H5" s="47" t="s">
        <v>231</v>
      </c>
      <c r="I5" s="47" t="s">
        <v>232</v>
      </c>
      <c r="J5" s="47" t="s">
        <v>233</v>
      </c>
      <c r="K5" s="47" t="s">
        <v>234</v>
      </c>
      <c r="L5" s="47" t="s">
        <v>235</v>
      </c>
      <c r="M5" s="47" t="s">
        <v>236</v>
      </c>
      <c r="N5" s="47" t="s">
        <v>237</v>
      </c>
      <c r="O5" s="47" t="s">
        <v>238</v>
      </c>
      <c r="P5" s="94"/>
    </row>
    <row r="6" spans="2:18" ht="15">
      <c r="B6" s="36">
        <v>1</v>
      </c>
      <c r="C6" s="37" t="s">
        <v>208</v>
      </c>
      <c r="D6" s="38">
        <v>27524735.975944251</v>
      </c>
      <c r="E6" s="38">
        <v>28512220.489346188</v>
      </c>
      <c r="F6" s="38">
        <v>29684094.226940945</v>
      </c>
      <c r="G6" s="38">
        <v>30412758.488587789</v>
      </c>
      <c r="H6" s="38">
        <v>29771304.039688163</v>
      </c>
      <c r="I6" s="38">
        <v>30552713.482464299</v>
      </c>
      <c r="J6" s="38">
        <v>30071041.888926908</v>
      </c>
      <c r="K6" s="38">
        <v>29801392.21406297</v>
      </c>
      <c r="L6" s="38">
        <v>30724452.736818813</v>
      </c>
      <c r="M6" s="38">
        <v>31312965.214590546</v>
      </c>
      <c r="N6" s="38">
        <v>31469039.48558224</v>
      </c>
      <c r="O6" s="38">
        <v>35351095.172081254</v>
      </c>
      <c r="P6" s="39">
        <f t="shared" ref="P6:P12" si="0">SUM(D6:O6)</f>
        <v>365187813.41503435</v>
      </c>
    </row>
    <row r="7" spans="2:18" ht="15">
      <c r="B7" s="36">
        <v>2</v>
      </c>
      <c r="C7" s="37" t="s">
        <v>140</v>
      </c>
      <c r="D7" s="38">
        <v>40346533.655702069</v>
      </c>
      <c r="E7" s="38">
        <v>41897978.813902617</v>
      </c>
      <c r="F7" s="38">
        <v>43373370.935633712</v>
      </c>
      <c r="G7" s="38">
        <v>44297642.551818699</v>
      </c>
      <c r="H7" s="38">
        <v>43358283.081907459</v>
      </c>
      <c r="I7" s="38">
        <v>44833483.67784474</v>
      </c>
      <c r="J7" s="38">
        <v>44050732.502667122</v>
      </c>
      <c r="K7" s="38">
        <v>43755518.961875059</v>
      </c>
      <c r="L7" s="38">
        <v>44945809.37820603</v>
      </c>
      <c r="M7" s="38">
        <v>45525773.411707863</v>
      </c>
      <c r="N7" s="38">
        <v>46166643.625037678</v>
      </c>
      <c r="O7" s="38">
        <v>51864306.953569211</v>
      </c>
      <c r="P7" s="39">
        <f t="shared" si="0"/>
        <v>534416077.54987228</v>
      </c>
    </row>
    <row r="8" spans="2:18" ht="15">
      <c r="B8" s="36">
        <v>3</v>
      </c>
      <c r="C8" s="41" t="s">
        <v>15</v>
      </c>
      <c r="D8" s="38">
        <v>16036126.90221256</v>
      </c>
      <c r="E8" s="38">
        <v>16549196.71068622</v>
      </c>
      <c r="F8" s="38">
        <v>17157007.500351895</v>
      </c>
      <c r="G8" s="38">
        <v>17918037.543350272</v>
      </c>
      <c r="H8" s="38">
        <v>17526189.936215449</v>
      </c>
      <c r="I8" s="38">
        <v>18010477.933740541</v>
      </c>
      <c r="J8" s="38">
        <v>17677909.378208097</v>
      </c>
      <c r="K8" s="38">
        <v>17658062.770345036</v>
      </c>
      <c r="L8" s="38">
        <v>18131393.253002353</v>
      </c>
      <c r="M8" s="38">
        <v>18638375.473065466</v>
      </c>
      <c r="N8" s="38">
        <v>18524211.795438562</v>
      </c>
      <c r="O8" s="38">
        <v>20618685.030036367</v>
      </c>
      <c r="P8" s="39">
        <f t="shared" si="0"/>
        <v>214445674.2266528</v>
      </c>
    </row>
    <row r="9" spans="2:18" ht="15">
      <c r="B9" s="36">
        <v>4</v>
      </c>
      <c r="C9" s="41" t="s">
        <v>16</v>
      </c>
      <c r="D9" s="38">
        <v>11250794.408663321</v>
      </c>
      <c r="E9" s="38">
        <v>11625793.769748036</v>
      </c>
      <c r="F9" s="38">
        <v>12221718.847399008</v>
      </c>
      <c r="G9" s="38">
        <v>12464920.558109526</v>
      </c>
      <c r="H9" s="38">
        <v>12253207.249164725</v>
      </c>
      <c r="I9" s="38">
        <v>12672691.031916184</v>
      </c>
      <c r="J9" s="38">
        <v>12429393.103725919</v>
      </c>
      <c r="K9" s="38">
        <v>12373985.916909767</v>
      </c>
      <c r="L9" s="38">
        <v>12745136.690068597</v>
      </c>
      <c r="M9" s="38">
        <v>13282405.185602706</v>
      </c>
      <c r="N9" s="38">
        <v>12947855.32000402</v>
      </c>
      <c r="O9" s="38">
        <v>14510223.81612521</v>
      </c>
      <c r="P9" s="39">
        <f t="shared" si="0"/>
        <v>150778125.89743704</v>
      </c>
    </row>
    <row r="10" spans="2:18" ht="15">
      <c r="B10" s="36">
        <v>5</v>
      </c>
      <c r="C10" s="41" t="s">
        <v>141</v>
      </c>
      <c r="D10" s="38">
        <v>21649561.957780533</v>
      </c>
      <c r="E10" s="38">
        <v>22407605.525399011</v>
      </c>
      <c r="F10" s="38">
        <v>23170794.675353404</v>
      </c>
      <c r="G10" s="38">
        <v>23699111.017017502</v>
      </c>
      <c r="H10" s="38">
        <v>23527312.949276093</v>
      </c>
      <c r="I10" s="38">
        <v>24105496.945916425</v>
      </c>
      <c r="J10" s="38">
        <v>23763474.908915237</v>
      </c>
      <c r="K10" s="38">
        <v>23684969.721355997</v>
      </c>
      <c r="L10" s="38">
        <v>24294694.936734326</v>
      </c>
      <c r="M10" s="38">
        <v>24851742.491343908</v>
      </c>
      <c r="N10" s="38">
        <v>24821221.742188286</v>
      </c>
      <c r="O10" s="38">
        <v>27754360.597110886</v>
      </c>
      <c r="P10" s="39">
        <f t="shared" si="0"/>
        <v>287730347.4683916</v>
      </c>
      <c r="Q10" s="4"/>
      <c r="R10" s="4"/>
    </row>
    <row r="11" spans="2:18" ht="15">
      <c r="B11" s="36">
        <v>6</v>
      </c>
      <c r="C11" s="41" t="s">
        <v>142</v>
      </c>
      <c r="D11" s="38">
        <v>18993295.475324571</v>
      </c>
      <c r="E11" s="38">
        <v>19582472.656566475</v>
      </c>
      <c r="F11" s="38">
        <v>20351205.284430236</v>
      </c>
      <c r="G11" s="38">
        <v>20865961.771110572</v>
      </c>
      <c r="H11" s="38">
        <v>20474057.709830917</v>
      </c>
      <c r="I11" s="38">
        <v>21141107.560373768</v>
      </c>
      <c r="J11" s="38">
        <v>20783418.345779907</v>
      </c>
      <c r="K11" s="38">
        <v>20685482.949401468</v>
      </c>
      <c r="L11" s="38">
        <v>21284902.737824626</v>
      </c>
      <c r="M11" s="38">
        <v>21817040.623238586</v>
      </c>
      <c r="N11" s="38">
        <v>21822247.56354868</v>
      </c>
      <c r="O11" s="38">
        <v>24396323.307817493</v>
      </c>
      <c r="P11" s="39">
        <f t="shared" si="0"/>
        <v>252197515.98524728</v>
      </c>
    </row>
    <row r="12" spans="2:18" ht="15">
      <c r="B12" s="36">
        <v>7</v>
      </c>
      <c r="C12" s="41" t="s">
        <v>204</v>
      </c>
      <c r="D12" s="38">
        <v>61793917.186452389</v>
      </c>
      <c r="E12" s="38">
        <v>64242090.658672936</v>
      </c>
      <c r="F12" s="38">
        <v>67596718.746858105</v>
      </c>
      <c r="G12" s="38">
        <v>68686113.194612473</v>
      </c>
      <c r="H12" s="38">
        <v>66625222.435962334</v>
      </c>
      <c r="I12" s="38">
        <v>68543740.948990732</v>
      </c>
      <c r="J12" s="38">
        <v>67501428.571428567</v>
      </c>
      <c r="K12" s="38">
        <v>66596143.647520363</v>
      </c>
      <c r="L12" s="38">
        <v>68810877.672949657</v>
      </c>
      <c r="M12" s="38">
        <v>69296494.886866897</v>
      </c>
      <c r="N12" s="38">
        <v>70341304.93318598</v>
      </c>
      <c r="O12" s="38">
        <v>79244014.224579602</v>
      </c>
      <c r="P12" s="39">
        <f t="shared" si="0"/>
        <v>819278067.10807991</v>
      </c>
    </row>
    <row r="13" spans="2:18" ht="15.75" thickBot="1">
      <c r="B13" s="102" t="s">
        <v>17</v>
      </c>
      <c r="C13" s="103"/>
      <c r="D13" s="34">
        <f t="shared" ref="D13:P13" si="1">SUM(D6:D12)</f>
        <v>197594965.5620797</v>
      </c>
      <c r="E13" s="34">
        <f t="shared" si="1"/>
        <v>204817358.62432149</v>
      </c>
      <c r="F13" s="34">
        <f t="shared" si="1"/>
        <v>213554910.21696728</v>
      </c>
      <c r="G13" s="34">
        <f t="shared" si="1"/>
        <v>218344545.12460685</v>
      </c>
      <c r="H13" s="34">
        <f t="shared" si="1"/>
        <v>213535577.40204513</v>
      </c>
      <c r="I13" s="34">
        <f t="shared" si="1"/>
        <v>219859711.5812467</v>
      </c>
      <c r="J13" s="34">
        <f t="shared" si="1"/>
        <v>216277398.69965175</v>
      </c>
      <c r="K13" s="34">
        <f t="shared" si="1"/>
        <v>214555556.18147066</v>
      </c>
      <c r="L13" s="34">
        <f t="shared" si="1"/>
        <v>220937267.40560436</v>
      </c>
      <c r="M13" s="34">
        <f t="shared" si="1"/>
        <v>224724797.28641599</v>
      </c>
      <c r="N13" s="34">
        <f t="shared" si="1"/>
        <v>226092524.46498543</v>
      </c>
      <c r="O13" s="34">
        <f t="shared" si="1"/>
        <v>253739009.10132003</v>
      </c>
      <c r="P13" s="35">
        <f t="shared" si="1"/>
        <v>2624033621.6507158</v>
      </c>
    </row>
    <row r="14" spans="2:18" ht="13.5" thickBot="1">
      <c r="B14" s="95"/>
      <c r="C14" s="96"/>
      <c r="D14" s="96"/>
      <c r="E14" s="96"/>
      <c r="F14" s="96"/>
      <c r="G14" s="97"/>
      <c r="H14" s="97"/>
      <c r="I14" s="97"/>
      <c r="J14" s="97"/>
      <c r="K14" s="97"/>
      <c r="L14" s="97"/>
      <c r="M14" s="97"/>
      <c r="N14" s="97"/>
      <c r="O14" s="97"/>
      <c r="P14" s="98"/>
    </row>
    <row r="15" spans="2:18">
      <c r="B15" s="99" t="s">
        <v>19</v>
      </c>
      <c r="C15" s="100" t="s">
        <v>165</v>
      </c>
      <c r="D15" s="107" t="s">
        <v>166</v>
      </c>
      <c r="E15" s="107" t="s">
        <v>211</v>
      </c>
      <c r="F15" s="109" t="s">
        <v>17</v>
      </c>
    </row>
    <row r="16" spans="2:18">
      <c r="B16" s="90"/>
      <c r="C16" s="84"/>
      <c r="D16" s="108"/>
      <c r="E16" s="108"/>
      <c r="F16" s="94"/>
    </row>
    <row r="17" spans="2:6" ht="25.5">
      <c r="B17" s="90"/>
      <c r="C17" s="84"/>
      <c r="D17" s="47" t="s">
        <v>239</v>
      </c>
      <c r="E17" s="47" t="s">
        <v>240</v>
      </c>
      <c r="F17" s="94"/>
    </row>
    <row r="18" spans="2:6" ht="15">
      <c r="B18" s="36">
        <v>1</v>
      </c>
      <c r="C18" s="37" t="s">
        <v>208</v>
      </c>
      <c r="D18" s="38">
        <v>40778190.888061956</v>
      </c>
      <c r="E18" s="38">
        <v>40690209.392520547</v>
      </c>
      <c r="F18" s="39">
        <v>446656213.69561684</v>
      </c>
    </row>
    <row r="19" spans="2:6" ht="15">
      <c r="B19" s="36">
        <v>2</v>
      </c>
      <c r="C19" s="37" t="s">
        <v>140</v>
      </c>
      <c r="D19" s="38">
        <v>59776940.762345374</v>
      </c>
      <c r="E19" s="38">
        <v>59570390.24978397</v>
      </c>
      <c r="F19" s="39">
        <v>653763408.56200171</v>
      </c>
    </row>
    <row r="20" spans="2:6" ht="15">
      <c r="B20" s="36">
        <v>3</v>
      </c>
      <c r="C20" s="41" t="s">
        <v>15</v>
      </c>
      <c r="D20" s="38">
        <v>23906081.665493313</v>
      </c>
      <c r="E20" s="38">
        <v>23847300.002009526</v>
      </c>
      <c r="F20" s="39">
        <v>262199055.89415562</v>
      </c>
    </row>
    <row r="21" spans="2:6" ht="15">
      <c r="B21" s="36">
        <v>4</v>
      </c>
      <c r="C21" s="41" t="s">
        <v>16</v>
      </c>
      <c r="D21" s="38">
        <v>16676691.541788192</v>
      </c>
      <c r="E21" s="38">
        <v>16670360.508811768</v>
      </c>
      <c r="F21" s="39">
        <v>184125177.948037</v>
      </c>
    </row>
    <row r="22" spans="2:6" ht="15">
      <c r="B22" s="36">
        <v>5</v>
      </c>
      <c r="C22" s="41" t="s">
        <v>141</v>
      </c>
      <c r="D22" s="38">
        <v>32038336.115860406</v>
      </c>
      <c r="E22" s="38">
        <v>32141022.64734843</v>
      </c>
      <c r="F22" s="39">
        <v>351909706.2316004</v>
      </c>
    </row>
    <row r="23" spans="2:6" ht="15">
      <c r="B23" s="36">
        <v>6</v>
      </c>
      <c r="C23" s="41" t="s">
        <v>142</v>
      </c>
      <c r="D23" s="38">
        <v>28245341.245097056</v>
      </c>
      <c r="E23" s="38">
        <v>28162697.787512809</v>
      </c>
      <c r="F23" s="39">
        <v>308605555.01785719</v>
      </c>
    </row>
    <row r="24" spans="2:6" ht="15">
      <c r="B24" s="36">
        <v>7</v>
      </c>
      <c r="C24" s="41" t="s">
        <v>204</v>
      </c>
      <c r="D24" s="38">
        <v>91427063.260585338</v>
      </c>
      <c r="E24" s="38">
        <v>91155622.249462456</v>
      </c>
      <c r="F24" s="39">
        <v>1001860752.6181277</v>
      </c>
    </row>
    <row r="25" spans="2:6" ht="15.75" thickBot="1">
      <c r="B25" s="102" t="s">
        <v>17</v>
      </c>
      <c r="C25" s="103"/>
      <c r="D25" s="34">
        <v>292848645.4792316</v>
      </c>
      <c r="E25" s="34">
        <f>SUM(E18:E24)</f>
        <v>292237602.83744949</v>
      </c>
      <c r="F25" s="35">
        <v>3209119869.9673963</v>
      </c>
    </row>
  </sheetData>
  <mergeCells count="24">
    <mergeCell ref="K3:K4"/>
    <mergeCell ref="B2:P2"/>
    <mergeCell ref="B3:B5"/>
    <mergeCell ref="C3:C5"/>
    <mergeCell ref="D3:D4"/>
    <mergeCell ref="E3:E4"/>
    <mergeCell ref="F3:F4"/>
    <mergeCell ref="G3:G4"/>
    <mergeCell ref="H3:H4"/>
    <mergeCell ref="I3:I4"/>
    <mergeCell ref="B25:C25"/>
    <mergeCell ref="E15:E16"/>
    <mergeCell ref="F15:F17"/>
    <mergeCell ref="P3:P5"/>
    <mergeCell ref="B13:C13"/>
    <mergeCell ref="B14:P14"/>
    <mergeCell ref="B15:B17"/>
    <mergeCell ref="C15:C17"/>
    <mergeCell ref="D15:D16"/>
    <mergeCell ref="J3:J4"/>
    <mergeCell ref="L3:L4"/>
    <mergeCell ref="M3:M4"/>
    <mergeCell ref="N3:N4"/>
    <mergeCell ref="O3:O4"/>
  </mergeCells>
  <phoneticPr fontId="15"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2"/>
  <sheetViews>
    <sheetView workbookViewId="0">
      <selection activeCell="K17" sqref="K17"/>
    </sheetView>
  </sheetViews>
  <sheetFormatPr defaultRowHeight="12.75"/>
  <cols>
    <col min="2" max="2" width="10.42578125" bestFit="1" customWidth="1"/>
    <col min="3" max="16" width="14.28515625" bestFit="1" customWidth="1"/>
  </cols>
  <sheetData>
    <row r="1" spans="2:14" ht="13.5" thickBot="1"/>
    <row r="2" spans="2:14" ht="25.5">
      <c r="B2" s="49"/>
      <c r="C2" s="50" t="s">
        <v>167</v>
      </c>
      <c r="D2" s="50" t="s">
        <v>206</v>
      </c>
      <c r="E2" s="50" t="s">
        <v>178</v>
      </c>
      <c r="F2" s="50" t="s">
        <v>10</v>
      </c>
      <c r="G2" s="50" t="s">
        <v>190</v>
      </c>
      <c r="H2" s="50" t="s">
        <v>4</v>
      </c>
      <c r="I2" s="50" t="s">
        <v>203</v>
      </c>
      <c r="J2" s="50" t="s">
        <v>176</v>
      </c>
      <c r="K2" s="50" t="s">
        <v>197</v>
      </c>
      <c r="L2" s="50" t="s">
        <v>13</v>
      </c>
      <c r="M2" s="50" t="s">
        <v>131</v>
      </c>
      <c r="N2" s="51" t="s">
        <v>1</v>
      </c>
    </row>
    <row r="3" spans="2:14" ht="15">
      <c r="B3" s="52" t="s">
        <v>128</v>
      </c>
      <c r="C3" s="38">
        <v>197594966</v>
      </c>
      <c r="D3" s="38">
        <v>204817359</v>
      </c>
      <c r="E3" s="38">
        <v>213554910</v>
      </c>
      <c r="F3" s="38">
        <v>218344545</v>
      </c>
      <c r="G3" s="38">
        <v>213535577.40204513</v>
      </c>
      <c r="H3" s="38">
        <v>219859712</v>
      </c>
      <c r="I3" s="38">
        <v>216277399</v>
      </c>
      <c r="J3" s="38">
        <v>214555556.18147066</v>
      </c>
      <c r="K3" s="38">
        <v>220937267</v>
      </c>
      <c r="L3" s="38">
        <v>224724797</v>
      </c>
      <c r="M3" s="38">
        <v>226092524</v>
      </c>
      <c r="N3" s="39">
        <v>253739009</v>
      </c>
    </row>
    <row r="4" spans="2:14" ht="15">
      <c r="B4" s="52" t="s">
        <v>129</v>
      </c>
      <c r="C4" s="38">
        <v>972542661</v>
      </c>
      <c r="D4" s="38">
        <v>1011224263</v>
      </c>
      <c r="E4" s="38">
        <v>1062029924</v>
      </c>
      <c r="F4" s="38">
        <v>1082901606</v>
      </c>
      <c r="G4" s="38">
        <v>1054545449</v>
      </c>
      <c r="H4" s="38">
        <v>1087030386</v>
      </c>
      <c r="I4" s="38">
        <v>1074444489</v>
      </c>
      <c r="J4" s="38">
        <v>1066448392</v>
      </c>
      <c r="K4" s="38">
        <v>1098301250</v>
      </c>
      <c r="L4" s="38">
        <v>1116342903</v>
      </c>
      <c r="M4" s="38">
        <v>1125149448</v>
      </c>
      <c r="N4" s="39">
        <v>1262935170</v>
      </c>
    </row>
    <row r="5" spans="2:14" ht="15">
      <c r="B5" s="52" t="s">
        <v>130</v>
      </c>
      <c r="C5" s="53">
        <v>4.9218999999999999</v>
      </c>
      <c r="D5" s="53">
        <v>4.9371999999999998</v>
      </c>
      <c r="E5" s="53">
        <v>4.9730999999999996</v>
      </c>
      <c r="F5" s="53">
        <v>4.9596</v>
      </c>
      <c r="G5" s="53">
        <v>4.9385000000000003</v>
      </c>
      <c r="H5" s="53">
        <v>4.9442000000000004</v>
      </c>
      <c r="I5" s="53">
        <v>4.9679000000000002</v>
      </c>
      <c r="J5" s="53">
        <v>4.9705000000000004</v>
      </c>
      <c r="K5" s="53">
        <v>4.9710999999999999</v>
      </c>
      <c r="L5" s="53">
        <v>4.9676</v>
      </c>
      <c r="M5" s="53">
        <v>4.9764999999999997</v>
      </c>
      <c r="N5" s="54">
        <v>4.9772999999999996</v>
      </c>
    </row>
    <row r="6" spans="2:14" ht="39" thickBot="1">
      <c r="B6" s="55"/>
      <c r="C6" s="48" t="s">
        <v>8</v>
      </c>
      <c r="D6" s="48" t="s">
        <v>183</v>
      </c>
      <c r="E6" s="48" t="s">
        <v>20</v>
      </c>
      <c r="F6" s="48" t="s">
        <v>200</v>
      </c>
      <c r="G6" s="48" t="s">
        <v>174</v>
      </c>
      <c r="H6" s="48" t="s">
        <v>210</v>
      </c>
      <c r="I6" s="48" t="s">
        <v>184</v>
      </c>
      <c r="J6" s="48" t="s">
        <v>11</v>
      </c>
      <c r="K6" s="48" t="s">
        <v>173</v>
      </c>
      <c r="L6" s="48" t="s">
        <v>7</v>
      </c>
      <c r="M6" s="48" t="s">
        <v>132</v>
      </c>
      <c r="N6" s="56" t="s">
        <v>194</v>
      </c>
    </row>
    <row r="7" spans="2:14" ht="13.5" thickBot="1">
      <c r="B7" s="95"/>
      <c r="C7" s="96"/>
      <c r="D7" s="96"/>
      <c r="E7" s="97"/>
      <c r="F7" s="97"/>
      <c r="G7" s="97"/>
      <c r="H7" s="97"/>
      <c r="I7" s="97"/>
      <c r="J7" s="97"/>
      <c r="K7" s="97"/>
      <c r="L7" s="97"/>
      <c r="M7" s="97"/>
      <c r="N7" s="98"/>
    </row>
    <row r="8" spans="2:14" ht="27" customHeight="1">
      <c r="B8" s="49"/>
      <c r="C8" s="50" t="s">
        <v>186</v>
      </c>
      <c r="D8" s="51" t="s">
        <v>212</v>
      </c>
    </row>
    <row r="9" spans="2:14" ht="15">
      <c r="B9" s="52" t="s">
        <v>128</v>
      </c>
      <c r="C9" s="38">
        <v>292848645</v>
      </c>
      <c r="D9" s="39">
        <v>292237602.83744949</v>
      </c>
    </row>
    <row r="10" spans="2:14" ht="15">
      <c r="B10" s="52" t="s">
        <v>129</v>
      </c>
      <c r="C10" s="38">
        <v>1455897041</v>
      </c>
      <c r="D10" s="39">
        <v>1454261983</v>
      </c>
    </row>
    <row r="11" spans="2:14" ht="15">
      <c r="B11" s="52" t="s">
        <v>130</v>
      </c>
      <c r="C11" s="53">
        <v>4.9714999999999998</v>
      </c>
      <c r="D11" s="54">
        <v>4.9714999999999998</v>
      </c>
    </row>
    <row r="12" spans="2:14" ht="39" thickBot="1">
      <c r="B12" s="55"/>
      <c r="C12" s="48" t="s">
        <v>45</v>
      </c>
      <c r="D12" s="56" t="s">
        <v>220</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5"/>
  <sheetViews>
    <sheetView zoomScaleNormal="100" workbookViewId="0">
      <selection activeCell="F33" sqref="F33"/>
    </sheetView>
  </sheetViews>
  <sheetFormatPr defaultRowHeight="12.75"/>
  <cols>
    <col min="2" max="2" width="6.140625" customWidth="1"/>
    <col min="3" max="3" width="18.7109375" customWidth="1"/>
    <col min="4" max="4" width="15.5703125" customWidth="1"/>
    <col min="5" max="5" width="16" customWidth="1"/>
    <col min="6" max="8" width="15.42578125" customWidth="1"/>
    <col min="9" max="10" width="15.28515625" customWidth="1"/>
    <col min="11" max="11" width="16" customWidth="1"/>
    <col min="12" max="12" width="15.5703125" customWidth="1"/>
    <col min="13" max="13" width="15.140625" customWidth="1"/>
    <col min="14" max="14" width="15.28515625" customWidth="1"/>
    <col min="15" max="15" width="15.7109375" customWidth="1"/>
    <col min="16" max="17" width="16.85546875" customWidth="1"/>
  </cols>
  <sheetData>
    <row r="1" spans="2:15" ht="13.5" thickBot="1"/>
    <row r="2" spans="2:15" ht="42.75" customHeight="1">
      <c r="B2" s="85" t="s">
        <v>253</v>
      </c>
      <c r="C2" s="86"/>
      <c r="D2" s="86"/>
      <c r="E2" s="86"/>
      <c r="F2" s="86"/>
      <c r="G2" s="86"/>
      <c r="H2" s="86"/>
      <c r="I2" s="86"/>
      <c r="J2" s="86"/>
      <c r="K2" s="86"/>
      <c r="L2" s="86"/>
      <c r="M2" s="86"/>
      <c r="N2" s="86"/>
      <c r="O2" s="87"/>
    </row>
    <row r="3" spans="2:15">
      <c r="B3" s="90" t="s">
        <v>19</v>
      </c>
      <c r="C3" s="84" t="s">
        <v>18</v>
      </c>
      <c r="D3" s="105" t="s">
        <v>166</v>
      </c>
      <c r="E3" s="105" t="s">
        <v>205</v>
      </c>
      <c r="F3" s="105" t="s">
        <v>177</v>
      </c>
      <c r="G3" s="105" t="s">
        <v>9</v>
      </c>
      <c r="H3" s="105" t="s">
        <v>189</v>
      </c>
      <c r="I3" s="105" t="s">
        <v>3</v>
      </c>
      <c r="J3" s="105" t="s">
        <v>202</v>
      </c>
      <c r="K3" s="105" t="s">
        <v>175</v>
      </c>
      <c r="L3" s="105" t="s">
        <v>196</v>
      </c>
      <c r="M3" s="105" t="s">
        <v>12</v>
      </c>
      <c r="N3" s="105" t="s">
        <v>201</v>
      </c>
      <c r="O3" s="106" t="s">
        <v>0</v>
      </c>
    </row>
    <row r="4" spans="2:15">
      <c r="B4" s="90"/>
      <c r="C4" s="84"/>
      <c r="D4" s="84"/>
      <c r="E4" s="84"/>
      <c r="F4" s="84"/>
      <c r="G4" s="84"/>
      <c r="H4" s="84"/>
      <c r="I4" s="84"/>
      <c r="J4" s="84"/>
      <c r="K4" s="84"/>
      <c r="L4" s="84"/>
      <c r="M4" s="84"/>
      <c r="N4" s="84"/>
      <c r="O4" s="94"/>
    </row>
    <row r="5" spans="2:15" ht="25.5">
      <c r="B5" s="90"/>
      <c r="C5" s="84"/>
      <c r="D5" s="47" t="s">
        <v>241</v>
      </c>
      <c r="E5" s="47" t="s">
        <v>242</v>
      </c>
      <c r="F5" s="47" t="s">
        <v>243</v>
      </c>
      <c r="G5" s="47" t="s">
        <v>244</v>
      </c>
      <c r="H5" s="47" t="s">
        <v>245</v>
      </c>
      <c r="I5" s="47" t="s">
        <v>246</v>
      </c>
      <c r="J5" s="47" t="s">
        <v>247</v>
      </c>
      <c r="K5" s="47" t="s">
        <v>248</v>
      </c>
      <c r="L5" s="47" t="s">
        <v>249</v>
      </c>
      <c r="M5" s="47" t="s">
        <v>250</v>
      </c>
      <c r="N5" s="47" t="s">
        <v>251</v>
      </c>
      <c r="O5" s="57" t="s">
        <v>252</v>
      </c>
    </row>
    <row r="6" spans="2:15" ht="15">
      <c r="B6" s="36">
        <v>1</v>
      </c>
      <c r="C6" s="37" t="s">
        <v>208</v>
      </c>
      <c r="D6" s="58">
        <v>24.866461507833801</v>
      </c>
      <c r="E6" s="58">
        <v>25.721745486727574</v>
      </c>
      <c r="F6" s="58">
        <v>26.747270656164716</v>
      </c>
      <c r="G6" s="58">
        <v>27.369859607054313</v>
      </c>
      <c r="H6" s="58">
        <v>26.764235162266836</v>
      </c>
      <c r="I6" s="58">
        <v>27.434359567827606</v>
      </c>
      <c r="J6" s="58">
        <v>26.976584820726224</v>
      </c>
      <c r="K6" s="58">
        <v>26.702129452742099</v>
      </c>
      <c r="L6" s="58">
        <v>27.458559167942859</v>
      </c>
      <c r="M6" s="58">
        <v>27.866319488638315</v>
      </c>
      <c r="N6" s="58">
        <v>27.947959865950708</v>
      </c>
      <c r="O6" s="58">
        <v>31.33306787948732</v>
      </c>
    </row>
    <row r="7" spans="2:15" ht="15">
      <c r="B7" s="40">
        <v>2</v>
      </c>
      <c r="C7" s="37" t="s">
        <v>140</v>
      </c>
      <c r="D7" s="58">
        <v>24.189279934303865</v>
      </c>
      <c r="E7" s="58">
        <v>25.099882470512277</v>
      </c>
      <c r="F7" s="58">
        <v>25.968828413470238</v>
      </c>
      <c r="G7" s="58">
        <v>26.504426146732662</v>
      </c>
      <c r="H7" s="58">
        <v>25.93076229167848</v>
      </c>
      <c r="I7" s="58">
        <v>26.817251716155639</v>
      </c>
      <c r="J7" s="58">
        <v>26.363839171086276</v>
      </c>
      <c r="K7" s="58">
        <v>26.183709839629334</v>
      </c>
      <c r="L7" s="58">
        <v>26.862266130490486</v>
      </c>
      <c r="M7" s="58">
        <v>27.136811561788836</v>
      </c>
      <c r="N7" s="58">
        <v>27.486493085925606</v>
      </c>
      <c r="O7" s="58">
        <v>30.840146989065449</v>
      </c>
    </row>
    <row r="8" spans="2:15" ht="15">
      <c r="B8" s="40">
        <v>3</v>
      </c>
      <c r="C8" s="41" t="s">
        <v>15</v>
      </c>
      <c r="D8" s="58">
        <v>21.307494505368101</v>
      </c>
      <c r="E8" s="58">
        <v>21.936114045078213</v>
      </c>
      <c r="F8" s="58">
        <v>22.698057231772101</v>
      </c>
      <c r="G8" s="58">
        <v>23.654018842582257</v>
      </c>
      <c r="H8" s="58">
        <v>23.100898845646977</v>
      </c>
      <c r="I8" s="58">
        <v>23.703829670906579</v>
      </c>
      <c r="J8" s="58">
        <v>23.239522085031606</v>
      </c>
      <c r="K8" s="58">
        <v>23.167989989628413</v>
      </c>
      <c r="L8" s="58">
        <v>23.691783846401169</v>
      </c>
      <c r="M8" s="58">
        <v>24.189189803141321</v>
      </c>
      <c r="N8" s="58">
        <v>23.957016239006865</v>
      </c>
      <c r="O8" s="58">
        <v>26.571394919715463</v>
      </c>
    </row>
    <row r="9" spans="2:15" ht="15">
      <c r="B9" s="40">
        <v>4</v>
      </c>
      <c r="C9" s="41" t="s">
        <v>16</v>
      </c>
      <c r="D9" s="58">
        <v>20.75623825494484</v>
      </c>
      <c r="E9" s="58">
        <v>21.374559244850296</v>
      </c>
      <c r="F9" s="58">
        <v>22.415095686157613</v>
      </c>
      <c r="G9" s="58">
        <v>22.795165086526218</v>
      </c>
      <c r="H9" s="58">
        <v>22.354727287457127</v>
      </c>
      <c r="I9" s="58">
        <v>23.055550863200974</v>
      </c>
      <c r="J9" s="58">
        <v>22.56214077380471</v>
      </c>
      <c r="K9" s="58">
        <v>22.393679518663411</v>
      </c>
      <c r="L9" s="58">
        <v>22.932724241795224</v>
      </c>
      <c r="M9" s="58">
        <v>23.677103476949675</v>
      </c>
      <c r="N9" s="58">
        <v>22.967370855882962</v>
      </c>
      <c r="O9" s="58">
        <v>25.615755151980132</v>
      </c>
    </row>
    <row r="10" spans="2:15" ht="15">
      <c r="B10" s="40">
        <v>5</v>
      </c>
      <c r="C10" s="41" t="s">
        <v>141</v>
      </c>
      <c r="D10" s="58">
        <v>21.327474438805687</v>
      </c>
      <c r="E10" s="58">
        <v>22.038482974066373</v>
      </c>
      <c r="F10" s="58">
        <v>22.759597035709245</v>
      </c>
      <c r="G10" s="58">
        <v>23.245589564611922</v>
      </c>
      <c r="H10" s="58">
        <v>23.053200821187549</v>
      </c>
      <c r="I10" s="58">
        <v>23.607473681139115</v>
      </c>
      <c r="J10" s="58">
        <v>23.249998687893118</v>
      </c>
      <c r="K10" s="58">
        <v>23.14187617136637</v>
      </c>
      <c r="L10" s="58">
        <v>23.668013281077943</v>
      </c>
      <c r="M10" s="58">
        <v>24.092771988172498</v>
      </c>
      <c r="N10" s="58">
        <v>24.004492876556334</v>
      </c>
      <c r="O10" s="58">
        <v>26.775734284737997</v>
      </c>
    </row>
    <row r="11" spans="2:15" ht="15">
      <c r="B11" s="40">
        <v>6</v>
      </c>
      <c r="C11" s="41" t="s">
        <v>142</v>
      </c>
      <c r="D11" s="58">
        <v>22.317432395816674</v>
      </c>
      <c r="E11" s="58">
        <v>22.964042775468016</v>
      </c>
      <c r="F11" s="58">
        <v>23.828944404487579</v>
      </c>
      <c r="G11" s="58">
        <v>24.389885614325106</v>
      </c>
      <c r="H11" s="58">
        <v>23.897688336260231</v>
      </c>
      <c r="I11" s="58">
        <v>24.636798223509278</v>
      </c>
      <c r="J11" s="58">
        <v>24.188957480502353</v>
      </c>
      <c r="K11" s="58">
        <v>24.032906303946682</v>
      </c>
      <c r="L11" s="58">
        <v>24.640294895175096</v>
      </c>
      <c r="M11" s="58">
        <v>25.107909170277715</v>
      </c>
      <c r="N11" s="58">
        <v>25.037802457569402</v>
      </c>
      <c r="O11" s="58">
        <v>27.908687439446744</v>
      </c>
    </row>
    <row r="12" spans="2:15" ht="15">
      <c r="B12" s="40">
        <v>7</v>
      </c>
      <c r="C12" s="41" t="s">
        <v>204</v>
      </c>
      <c r="D12" s="58">
        <v>29.555988611909552</v>
      </c>
      <c r="E12" s="58">
        <v>30.708294869708112</v>
      </c>
      <c r="F12" s="58">
        <v>32.295781969411209</v>
      </c>
      <c r="G12" s="58">
        <v>32.800341724793178</v>
      </c>
      <c r="H12" s="58">
        <v>31.802182462992565</v>
      </c>
      <c r="I12" s="58">
        <v>32.707987131770459</v>
      </c>
      <c r="J12" s="58">
        <v>32.217115169419571</v>
      </c>
      <c r="K12" s="58">
        <v>31.784099798078316</v>
      </c>
      <c r="L12" s="58">
        <v>32.809314881463933</v>
      </c>
      <c r="M12" s="58">
        <v>32.973600697984558</v>
      </c>
      <c r="N12" s="58">
        <v>33.440730059866056</v>
      </c>
      <c r="O12" s="58">
        <v>37.651765525852966</v>
      </c>
    </row>
    <row r="13" spans="2:15" ht="15.75" thickBot="1">
      <c r="B13" s="110" t="s">
        <v>17</v>
      </c>
      <c r="C13" s="111"/>
      <c r="D13" s="59">
        <v>24.618140064848486</v>
      </c>
      <c r="E13" s="59">
        <v>25.482475455516195</v>
      </c>
      <c r="F13" s="59">
        <v>26.54074264112127</v>
      </c>
      <c r="G13" s="59">
        <v>27.103583599682526</v>
      </c>
      <c r="H13" s="59">
        <v>26.481643205737278</v>
      </c>
      <c r="I13" s="59">
        <v>27.244797363455405</v>
      </c>
      <c r="J13" s="59">
        <v>26.788007515750497</v>
      </c>
      <c r="K13" s="59">
        <v>26.54945317727914</v>
      </c>
      <c r="L13" s="59">
        <v>27.27351553909736</v>
      </c>
      <c r="M13" s="59">
        <v>27.624987404348555</v>
      </c>
      <c r="N13" s="59">
        <v>27.735853261442482</v>
      </c>
      <c r="O13" s="59">
        <v>31.066026411651805</v>
      </c>
    </row>
    <row r="14" spans="2:15" ht="13.5" thickBot="1">
      <c r="B14" s="95"/>
      <c r="C14" s="96"/>
      <c r="D14" s="96"/>
      <c r="E14" s="96"/>
      <c r="F14" s="97"/>
      <c r="G14" s="97"/>
      <c r="H14" s="97"/>
      <c r="I14" s="97"/>
      <c r="J14" s="97"/>
      <c r="K14" s="97"/>
      <c r="L14" s="97"/>
      <c r="M14" s="97"/>
      <c r="N14" s="97"/>
      <c r="O14" s="98"/>
    </row>
    <row r="15" spans="2:15">
      <c r="B15" s="99" t="s">
        <v>19</v>
      </c>
      <c r="C15" s="100" t="s">
        <v>18</v>
      </c>
      <c r="D15" s="101" t="s">
        <v>185</v>
      </c>
      <c r="E15" s="104" t="s">
        <v>211</v>
      </c>
    </row>
    <row r="16" spans="2:15">
      <c r="B16" s="90"/>
      <c r="C16" s="84"/>
      <c r="D16" s="84"/>
      <c r="E16" s="94"/>
    </row>
    <row r="17" spans="2:5" ht="25.5">
      <c r="B17" s="90"/>
      <c r="C17" s="84"/>
      <c r="D17" s="47" t="s">
        <v>256</v>
      </c>
      <c r="E17" s="57" t="s">
        <v>257</v>
      </c>
    </row>
    <row r="18" spans="2:5" ht="15">
      <c r="B18" s="36">
        <v>1</v>
      </c>
      <c r="C18" s="37" t="s">
        <v>208</v>
      </c>
      <c r="D18" s="132">
        <v>36.101782582960723</v>
      </c>
      <c r="E18" s="133">
        <v>35.988301777047511</v>
      </c>
    </row>
    <row r="19" spans="2:5" ht="15">
      <c r="B19" s="40">
        <v>2</v>
      </c>
      <c r="C19" s="37" t="s">
        <v>140</v>
      </c>
      <c r="D19" s="132">
        <v>35.515280588251414</v>
      </c>
      <c r="E19" s="133">
        <v>35.370686312568637</v>
      </c>
    </row>
    <row r="20" spans="2:5" ht="15">
      <c r="B20" s="40">
        <v>3</v>
      </c>
      <c r="C20" s="41" t="s">
        <v>15</v>
      </c>
      <c r="D20" s="132">
        <v>30.721332870908533</v>
      </c>
      <c r="E20" s="133">
        <v>30.571736981515819</v>
      </c>
    </row>
    <row r="21" spans="2:5" ht="15">
      <c r="B21" s="40">
        <v>4</v>
      </c>
      <c r="C21" s="41" t="s">
        <v>16</v>
      </c>
      <c r="D21" s="132">
        <v>29.330835042506827</v>
      </c>
      <c r="E21" s="133">
        <v>29.231733207568467</v>
      </c>
    </row>
    <row r="22" spans="2:5" ht="15">
      <c r="B22" s="40">
        <v>5</v>
      </c>
      <c r="C22" s="41" t="s">
        <v>141</v>
      </c>
      <c r="D22" s="132">
        <v>30.852965193139969</v>
      </c>
      <c r="E22" s="133">
        <v>30.906850301123949</v>
      </c>
    </row>
    <row r="23" spans="2:5" ht="15">
      <c r="B23" s="40">
        <v>6</v>
      </c>
      <c r="C23" s="41" t="s">
        <v>142</v>
      </c>
      <c r="D23" s="132">
        <v>32.238645553925096</v>
      </c>
      <c r="E23" s="133">
        <v>32.084333826832747</v>
      </c>
    </row>
    <row r="24" spans="2:5" ht="15">
      <c r="B24" s="40">
        <v>7</v>
      </c>
      <c r="C24" s="41" t="s">
        <v>204</v>
      </c>
      <c r="D24" s="132">
        <v>43.426930055167858</v>
      </c>
      <c r="E24" s="133">
        <v>43.285764942384553</v>
      </c>
    </row>
    <row r="25" spans="2:5" ht="15.75" thickBot="1">
      <c r="B25" s="102" t="s">
        <v>17</v>
      </c>
      <c r="C25" s="103"/>
      <c r="D25" s="134">
        <v>35.803811259581288</v>
      </c>
      <c r="E25" s="135">
        <v>35.687658963355553</v>
      </c>
    </row>
  </sheetData>
  <mergeCells count="22">
    <mergeCell ref="B13:C13"/>
    <mergeCell ref="B2:O2"/>
    <mergeCell ref="B3:B5"/>
    <mergeCell ref="C3:C5"/>
    <mergeCell ref="D3:D4"/>
    <mergeCell ref="E3:E4"/>
    <mergeCell ref="F3:F4"/>
    <mergeCell ref="G3:G4"/>
    <mergeCell ref="H3:H4"/>
    <mergeCell ref="I3:I4"/>
    <mergeCell ref="J3:J4"/>
    <mergeCell ref="K3:K4"/>
    <mergeCell ref="L3:L4"/>
    <mergeCell ref="M3:M4"/>
    <mergeCell ref="N3:N4"/>
    <mergeCell ref="O3:O4"/>
    <mergeCell ref="B14:O14"/>
    <mergeCell ref="B15:B17"/>
    <mergeCell ref="C15:C17"/>
    <mergeCell ref="D15:D16"/>
    <mergeCell ref="B25:C25"/>
    <mergeCell ref="E15:E16"/>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8" sqref="D18"/>
    </sheetView>
  </sheetViews>
  <sheetFormatPr defaultRowHeight="12.75"/>
  <cols>
    <col min="2" max="2" width="5.570312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0.85546875" customWidth="1"/>
  </cols>
  <sheetData>
    <row r="1" spans="2:15" ht="13.5" thickBot="1"/>
    <row r="2" spans="2:15" s="2" customFormat="1" ht="45.75" customHeight="1">
      <c r="B2" s="85" t="s">
        <v>253</v>
      </c>
      <c r="C2" s="86"/>
      <c r="D2" s="86"/>
      <c r="E2" s="86"/>
      <c r="F2" s="86"/>
      <c r="G2" s="86"/>
      <c r="H2" s="86"/>
      <c r="I2" s="86"/>
      <c r="J2" s="86"/>
      <c r="K2" s="86"/>
      <c r="L2" s="86"/>
      <c r="M2" s="87"/>
      <c r="N2" s="3"/>
      <c r="O2" s="3"/>
    </row>
    <row r="3" spans="2:15" ht="27" customHeight="1">
      <c r="B3" s="90" t="s">
        <v>19</v>
      </c>
      <c r="C3" s="84" t="s">
        <v>18</v>
      </c>
      <c r="D3" s="84" t="s">
        <v>213</v>
      </c>
      <c r="E3" s="84" t="s">
        <v>214</v>
      </c>
      <c r="F3" s="84" t="s">
        <v>215</v>
      </c>
      <c r="G3" s="84" t="s">
        <v>216</v>
      </c>
      <c r="H3" s="84" t="s">
        <v>171</v>
      </c>
      <c r="I3" s="84"/>
      <c r="J3" s="84"/>
      <c r="K3" s="84"/>
      <c r="L3" s="84" t="s">
        <v>217</v>
      </c>
      <c r="M3" s="94" t="s">
        <v>218</v>
      </c>
    </row>
    <row r="4" spans="2:15" ht="84" customHeight="1">
      <c r="B4" s="113"/>
      <c r="C4" s="112"/>
      <c r="D4" s="112"/>
      <c r="E4" s="112"/>
      <c r="F4" s="112"/>
      <c r="G4" s="84"/>
      <c r="H4" s="31" t="s">
        <v>143</v>
      </c>
      <c r="I4" s="31" t="s">
        <v>144</v>
      </c>
      <c r="J4" s="31" t="s">
        <v>195</v>
      </c>
      <c r="K4" s="31" t="s">
        <v>199</v>
      </c>
      <c r="L4" s="112"/>
      <c r="M4" s="114"/>
    </row>
    <row r="5" spans="2:15" ht="15.75">
      <c r="B5" s="36">
        <f>k_total_tec_0224!B6</f>
        <v>1</v>
      </c>
      <c r="C5" s="37" t="str">
        <f>k_total_tec_0224!C6</f>
        <v>METROPOLITAN LIFE</v>
      </c>
      <c r="D5" s="38">
        <v>1129534</v>
      </c>
      <c r="E5" s="62">
        <v>64</v>
      </c>
      <c r="F5" s="38">
        <v>76</v>
      </c>
      <c r="G5" s="38">
        <v>16</v>
      </c>
      <c r="H5" s="38">
        <v>784</v>
      </c>
      <c r="I5" s="38">
        <v>0</v>
      </c>
      <c r="J5" s="38">
        <v>0</v>
      </c>
      <c r="K5" s="38">
        <v>0</v>
      </c>
      <c r="L5" s="38">
        <v>1873</v>
      </c>
      <c r="M5" s="39">
        <f>D5-E5+F5+G5-H5+I5+L5+J5+K5</f>
        <v>1130651</v>
      </c>
      <c r="N5" s="60"/>
      <c r="O5" s="4"/>
    </row>
    <row r="6" spans="2:15" ht="15.75">
      <c r="B6" s="40">
        <f>k_total_tec_0224!B7</f>
        <v>2</v>
      </c>
      <c r="C6" s="37" t="str">
        <f>k_total_tec_0224!C7</f>
        <v>AZT VIITORUL TAU</v>
      </c>
      <c r="D6" s="38">
        <v>1683133</v>
      </c>
      <c r="E6" s="62">
        <v>75</v>
      </c>
      <c r="F6" s="38">
        <v>13</v>
      </c>
      <c r="G6" s="38">
        <v>12</v>
      </c>
      <c r="H6" s="38">
        <v>783</v>
      </c>
      <c r="I6" s="38">
        <v>0</v>
      </c>
      <c r="J6" s="38">
        <v>0</v>
      </c>
      <c r="K6" s="38">
        <v>1</v>
      </c>
      <c r="L6" s="38">
        <v>1873</v>
      </c>
      <c r="M6" s="39">
        <f t="shared" ref="M6:M11" si="0">D6-E6+F6+G6-H6+I6+L6+J6+K6</f>
        <v>1684174</v>
      </c>
      <c r="N6" s="60"/>
      <c r="O6" s="4"/>
    </row>
    <row r="7" spans="2:15" ht="15.75">
      <c r="B7" s="40">
        <f>k_total_tec_0224!B8</f>
        <v>3</v>
      </c>
      <c r="C7" s="41" t="str">
        <f>k_total_tec_0224!C8</f>
        <v>BCR</v>
      </c>
      <c r="D7" s="38">
        <v>778159</v>
      </c>
      <c r="E7" s="62">
        <v>19</v>
      </c>
      <c r="F7" s="38">
        <v>196</v>
      </c>
      <c r="G7" s="38">
        <v>25</v>
      </c>
      <c r="H7" s="38">
        <v>194</v>
      </c>
      <c r="I7" s="38">
        <v>0</v>
      </c>
      <c r="J7" s="38">
        <v>2</v>
      </c>
      <c r="K7" s="38">
        <v>2</v>
      </c>
      <c r="L7" s="38">
        <v>1873</v>
      </c>
      <c r="M7" s="39">
        <f t="shared" si="0"/>
        <v>780044</v>
      </c>
      <c r="N7" s="60"/>
      <c r="O7" s="4"/>
    </row>
    <row r="8" spans="2:15" ht="15.75">
      <c r="B8" s="40">
        <f>k_total_tec_0224!B9</f>
        <v>4</v>
      </c>
      <c r="C8" s="41" t="str">
        <f>k_total_tec_0224!C9</f>
        <v>BRD</v>
      </c>
      <c r="D8" s="38">
        <v>568572</v>
      </c>
      <c r="E8" s="62">
        <v>106</v>
      </c>
      <c r="F8" s="38">
        <v>1</v>
      </c>
      <c r="G8" s="38">
        <v>0</v>
      </c>
      <c r="H8" s="38">
        <v>70</v>
      </c>
      <c r="I8" s="38">
        <v>0</v>
      </c>
      <c r="J8" s="38">
        <v>0</v>
      </c>
      <c r="K8" s="38">
        <v>0</v>
      </c>
      <c r="L8" s="38">
        <v>1886</v>
      </c>
      <c r="M8" s="39">
        <f t="shared" si="0"/>
        <v>570283</v>
      </c>
      <c r="N8" s="60"/>
      <c r="O8" s="4"/>
    </row>
    <row r="9" spans="2:15" ht="15.75">
      <c r="B9" s="40">
        <f>k_total_tec_0224!B10</f>
        <v>5</v>
      </c>
      <c r="C9" s="41" t="str">
        <f>k_total_tec_0224!C10</f>
        <v>VITAL</v>
      </c>
      <c r="D9" s="38">
        <v>1038420</v>
      </c>
      <c r="E9" s="62">
        <v>107</v>
      </c>
      <c r="F9" s="38">
        <v>2</v>
      </c>
      <c r="G9" s="38">
        <v>4</v>
      </c>
      <c r="H9" s="38">
        <v>264</v>
      </c>
      <c r="I9" s="38">
        <v>0</v>
      </c>
      <c r="J9" s="38">
        <v>0</v>
      </c>
      <c r="K9" s="38">
        <v>4</v>
      </c>
      <c r="L9" s="38">
        <v>1873</v>
      </c>
      <c r="M9" s="39">
        <f t="shared" si="0"/>
        <v>1039932</v>
      </c>
      <c r="N9" s="60"/>
      <c r="O9" s="4"/>
    </row>
    <row r="10" spans="2:15" ht="15.75">
      <c r="B10" s="40">
        <f>k_total_tec_0224!B11</f>
        <v>6</v>
      </c>
      <c r="C10" s="41" t="str">
        <f>k_total_tec_0224!C11</f>
        <v>ARIPI</v>
      </c>
      <c r="D10" s="38">
        <v>876133</v>
      </c>
      <c r="E10" s="62">
        <v>46</v>
      </c>
      <c r="F10" s="38">
        <v>3</v>
      </c>
      <c r="G10" s="38">
        <v>9</v>
      </c>
      <c r="H10" s="38">
        <v>201</v>
      </c>
      <c r="I10" s="38">
        <v>0</v>
      </c>
      <c r="J10" s="38">
        <v>0</v>
      </c>
      <c r="K10" s="38">
        <v>0</v>
      </c>
      <c r="L10" s="38">
        <v>1873</v>
      </c>
      <c r="M10" s="39">
        <f t="shared" si="0"/>
        <v>877771</v>
      </c>
      <c r="N10" s="60"/>
      <c r="O10" s="4"/>
    </row>
    <row r="11" spans="2:15" ht="15.75">
      <c r="B11" s="40">
        <f>k_total_tec_0224!B12</f>
        <v>7</v>
      </c>
      <c r="C11" s="41" t="str">
        <f>k_total_tec_0224!C12</f>
        <v>NN</v>
      </c>
      <c r="D11" s="38">
        <v>2105308</v>
      </c>
      <c r="E11" s="62">
        <v>38</v>
      </c>
      <c r="F11" s="38">
        <v>164</v>
      </c>
      <c r="G11" s="38">
        <v>56</v>
      </c>
      <c r="H11" s="38">
        <v>1466</v>
      </c>
      <c r="I11" s="38">
        <v>0</v>
      </c>
      <c r="J11" s="38">
        <v>1</v>
      </c>
      <c r="K11" s="38">
        <v>5</v>
      </c>
      <c r="L11" s="38">
        <v>1873</v>
      </c>
      <c r="M11" s="39">
        <f t="shared" si="0"/>
        <v>2105903</v>
      </c>
      <c r="N11" s="61"/>
      <c r="O11" s="4"/>
    </row>
    <row r="12" spans="2:15" ht="15.75" thickBot="1">
      <c r="B12" s="102" t="s">
        <v>17</v>
      </c>
      <c r="C12" s="103"/>
      <c r="D12" s="34">
        <f t="shared" ref="D12:M12" si="1">SUM(D5:D11)</f>
        <v>8179259</v>
      </c>
      <c r="E12" s="34">
        <f t="shared" si="1"/>
        <v>455</v>
      </c>
      <c r="F12" s="34">
        <f t="shared" si="1"/>
        <v>455</v>
      </c>
      <c r="G12" s="34">
        <f t="shared" si="1"/>
        <v>122</v>
      </c>
      <c r="H12" s="34">
        <f t="shared" si="1"/>
        <v>3762</v>
      </c>
      <c r="I12" s="34">
        <f t="shared" si="1"/>
        <v>0</v>
      </c>
      <c r="J12" s="34">
        <f t="shared" si="1"/>
        <v>3</v>
      </c>
      <c r="K12" s="34">
        <f t="shared" si="1"/>
        <v>12</v>
      </c>
      <c r="L12" s="34">
        <f t="shared" si="1"/>
        <v>13124</v>
      </c>
      <c r="M12" s="35">
        <f t="shared" si="1"/>
        <v>8188758</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B2:M2"/>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L24" sqref="L24"/>
    </sheetView>
  </sheetViews>
  <sheetFormatPr defaultRowHeight="12.75"/>
  <cols>
    <col min="2" max="15" width="16.140625" customWidth="1"/>
  </cols>
  <sheetData>
    <row r="1" spans="2:13" ht="13.5" thickBot="1"/>
    <row r="2" spans="2:13" ht="28.5" customHeight="1">
      <c r="B2" s="63" t="s">
        <v>258</v>
      </c>
      <c r="C2" s="50" t="s">
        <v>259</v>
      </c>
      <c r="D2" s="50" t="s">
        <v>260</v>
      </c>
      <c r="E2" s="50" t="s">
        <v>261</v>
      </c>
      <c r="F2" s="50" t="s">
        <v>262</v>
      </c>
      <c r="G2" s="50" t="s">
        <v>263</v>
      </c>
      <c r="H2" s="50" t="s">
        <v>264</v>
      </c>
      <c r="I2" s="50" t="s">
        <v>265</v>
      </c>
      <c r="J2" s="50" t="s">
        <v>266</v>
      </c>
      <c r="K2" s="50" t="s">
        <v>267</v>
      </c>
      <c r="L2" s="50" t="s">
        <v>268</v>
      </c>
      <c r="M2" s="51" t="s">
        <v>269</v>
      </c>
    </row>
    <row r="3" spans="2:13" ht="15.75" thickBot="1">
      <c r="B3" s="64">
        <v>8026397</v>
      </c>
      <c r="C3" s="65">
        <v>8037577</v>
      </c>
      <c r="D3" s="65">
        <v>8046305</v>
      </c>
      <c r="E3" s="65">
        <v>8055929</v>
      </c>
      <c r="F3" s="65">
        <v>8063532</v>
      </c>
      <c r="G3" s="65">
        <v>8069787</v>
      </c>
      <c r="H3" s="65">
        <v>8073665</v>
      </c>
      <c r="I3" s="65">
        <v>8081355</v>
      </c>
      <c r="J3" s="65">
        <v>8100799</v>
      </c>
      <c r="K3" s="65">
        <v>8134838</v>
      </c>
      <c r="L3" s="65">
        <v>8151634</v>
      </c>
      <c r="M3" s="66">
        <v>8167733</v>
      </c>
    </row>
    <row r="4" spans="2:13" ht="13.5" thickBot="1">
      <c r="B4" s="95"/>
      <c r="C4" s="96"/>
      <c r="D4" s="97"/>
      <c r="E4" s="97"/>
      <c r="F4" s="97"/>
      <c r="G4" s="97"/>
      <c r="H4" s="97"/>
      <c r="I4" s="97"/>
      <c r="J4" s="97"/>
      <c r="K4" s="97"/>
      <c r="L4" s="97"/>
      <c r="M4" s="98"/>
    </row>
    <row r="5" spans="2:13" ht="31.5" customHeight="1">
      <c r="B5" s="63" t="s">
        <v>185</v>
      </c>
      <c r="C5" s="51" t="s">
        <v>211</v>
      </c>
    </row>
    <row r="6" spans="2:13" ht="15.75" thickBot="1">
      <c r="B6" s="64">
        <v>8179259</v>
      </c>
      <c r="C6" s="66">
        <v>8188758</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O6"/>
  <sheetViews>
    <sheetView workbookViewId="0">
      <selection activeCell="F39" sqref="F39"/>
    </sheetView>
  </sheetViews>
  <sheetFormatPr defaultRowHeight="12.75"/>
  <cols>
    <col min="2" max="15" width="16.7109375" customWidth="1"/>
  </cols>
  <sheetData>
    <row r="1" spans="2:15" ht="13.5" thickBot="1"/>
    <row r="2" spans="2:15" ht="25.5">
      <c r="B2" s="63" t="s">
        <v>270</v>
      </c>
      <c r="C2" s="50" t="s">
        <v>271</v>
      </c>
      <c r="D2" s="50" t="s">
        <v>272</v>
      </c>
      <c r="E2" s="50" t="s">
        <v>273</v>
      </c>
      <c r="F2" s="50" t="s">
        <v>274</v>
      </c>
      <c r="G2" s="50" t="s">
        <v>275</v>
      </c>
      <c r="H2" s="50" t="s">
        <v>276</v>
      </c>
      <c r="I2" s="50" t="s">
        <v>277</v>
      </c>
      <c r="J2" s="50" t="s">
        <v>278</v>
      </c>
      <c r="K2" s="50" t="s">
        <v>279</v>
      </c>
      <c r="L2" s="50" t="s">
        <v>280</v>
      </c>
      <c r="M2" s="51" t="s">
        <v>281</v>
      </c>
    </row>
    <row r="3" spans="2:15" ht="15.75" thickBot="1">
      <c r="B3" s="64">
        <v>7834131</v>
      </c>
      <c r="C3" s="65">
        <v>7845238</v>
      </c>
      <c r="D3" s="65">
        <v>7851858</v>
      </c>
      <c r="E3" s="65">
        <v>7862673</v>
      </c>
      <c r="F3" s="65">
        <v>7872374</v>
      </c>
      <c r="G3" s="65">
        <v>7882943</v>
      </c>
      <c r="H3" s="65">
        <v>7892684</v>
      </c>
      <c r="I3" s="65">
        <v>7905743</v>
      </c>
      <c r="J3" s="65">
        <v>7931111</v>
      </c>
      <c r="K3" s="65">
        <v>7944634</v>
      </c>
      <c r="L3" s="65">
        <v>7963175</v>
      </c>
      <c r="M3" s="66">
        <v>8012226</v>
      </c>
      <c r="N3" s="4"/>
      <c r="O3" s="4"/>
    </row>
    <row r="4" spans="2:15" ht="13.5" thickBot="1">
      <c r="B4" s="95"/>
      <c r="C4" s="96"/>
      <c r="D4" s="97"/>
      <c r="E4" s="97"/>
      <c r="F4" s="97"/>
      <c r="G4" s="97"/>
      <c r="H4" s="97"/>
      <c r="I4" s="97"/>
      <c r="J4" s="97"/>
      <c r="K4" s="97"/>
      <c r="L4" s="97"/>
      <c r="M4" s="98"/>
    </row>
    <row r="5" spans="2:15" ht="28.5" customHeight="1">
      <c r="B5" s="63" t="s">
        <v>185</v>
      </c>
      <c r="C5" s="51" t="s">
        <v>211</v>
      </c>
    </row>
    <row r="6" spans="2:15" ht="15.75" thickBot="1">
      <c r="B6" s="64">
        <v>4196756</v>
      </c>
      <c r="C6" s="66">
        <v>4209880</v>
      </c>
    </row>
  </sheetData>
  <mergeCells count="1">
    <mergeCell ref="B4:M4"/>
  </mergeCells>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k_total_tec_0224</vt:lpstr>
      <vt:lpstr>regularizati_0224</vt:lpstr>
      <vt:lpstr>evolutie_rp_0224</vt:lpstr>
      <vt:lpstr>sume_euro_0224</vt:lpstr>
      <vt:lpstr>sume_euro_0224_graf</vt:lpstr>
      <vt:lpstr>evolutie_contrib_0224</vt:lpstr>
      <vt:lpstr>part_fonduri_0224</vt:lpstr>
      <vt:lpstr>evolutie_rp_0224_graf</vt:lpstr>
      <vt:lpstr>evolutie_aleatorii_0224_graf</vt:lpstr>
      <vt:lpstr>participanti_judete_0224</vt:lpstr>
      <vt:lpstr>participanti_jud_dom_0224</vt:lpstr>
      <vt:lpstr>conturi_goale_0224</vt:lpstr>
      <vt:lpstr>rp_sexe_0224</vt:lpstr>
      <vt:lpstr>Sheet2</vt:lpstr>
      <vt:lpstr>rp_varste_sexe_0224</vt:lpstr>
      <vt:lpstr>Sheet1</vt:lpstr>
      <vt:lpstr>k_total_tec_0224!Print_Area</vt:lpstr>
      <vt:lpstr>part_fonduri_0224!Print_Area</vt:lpstr>
      <vt:lpstr>participanti_judete_0224!Print_Area</vt:lpstr>
      <vt:lpstr>rp_sexe_0224!Print_Area</vt:lpstr>
      <vt:lpstr>rp_varste_sexe_0224!Print_Area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2024-04-23T08:06:20Z</cp:lastPrinted>
  <dcterms:created xsi:type="dcterms:W3CDTF">2008-08-08T07:39:32Z</dcterms:created>
  <dcterms:modified xsi:type="dcterms:W3CDTF">2024-04-23T08:16:19Z</dcterms:modified>
</cp:coreProperties>
</file>